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5" windowWidth="9465" windowHeight="6720" firstSheet="17" activeTab="20"/>
  </bookViews>
  <sheets>
    <sheet name="Stream Gauge 4 data" sheetId="1" state="hidden" r:id="rId1"/>
    <sheet name="Al" sheetId="2" r:id="rId2"/>
    <sheet name="Alkalinity" sheetId="3" r:id="rId3"/>
    <sheet name="Ca" sheetId="4" r:id="rId4"/>
    <sheet name="Cation to Anion ratio" sheetId="5" r:id="rId5"/>
    <sheet name="Cl" sheetId="6" r:id="rId6"/>
    <sheet name="Conductivity" sheetId="7" r:id="rId7"/>
    <sheet name="Cu" sheetId="8" r:id="rId8"/>
    <sheet name="DOC" sheetId="9" r:id="rId9"/>
    <sheet name="Fe" sheetId="10" r:id="rId10"/>
    <sheet name="Inorganic N" sheetId="11" r:id="rId11"/>
    <sheet name="H" sheetId="12" r:id="rId12"/>
    <sheet name="K" sheetId="13" r:id="rId13"/>
    <sheet name="Mg" sheetId="14" r:id="rId14"/>
    <sheet name="Mn" sheetId="15" r:id="rId15"/>
    <sheet name="Na" sheetId="16" r:id="rId16"/>
    <sheet name="Na to Cl Ratio" sheetId="17" r:id="rId17"/>
    <sheet name="NH4-N" sheetId="18" r:id="rId18"/>
    <sheet name="NO3-N" sheetId="19" r:id="rId19"/>
    <sheet name="pH" sheetId="20" r:id="rId20"/>
    <sheet name="P" sheetId="21" r:id="rId21"/>
    <sheet name="PO4-P" sheetId="22" r:id="rId22"/>
    <sheet name="S" sheetId="23" r:id="rId23"/>
    <sheet name="Si" sheetId="24" r:id="rId24"/>
    <sheet name="SO4-S" sheetId="25" r:id="rId25"/>
    <sheet name="Total Anions" sheetId="26" r:id="rId26"/>
    <sheet name="Total Cations" sheetId="27" r:id="rId27"/>
    <sheet name="Zn" sheetId="28" r:id="rId28"/>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comments1.xml><?xml version="1.0" encoding="utf-8"?>
<comments xmlns="http://schemas.openxmlformats.org/spreadsheetml/2006/main">
  <authors>
    <author>Macaulay Institute</author>
    <author> </author>
  </authors>
  <commentList>
    <comment ref="AY4" authorId="0">
      <text>
        <r>
          <rPr>
            <b/>
            <sz val="8"/>
            <rFont val="Tahoma"/>
            <family val="2"/>
          </rPr>
          <t>Macaulay Institute:</t>
        </r>
        <r>
          <rPr>
            <sz val="8"/>
            <rFont val="Tahoma"/>
            <family val="2"/>
          </rPr>
          <t xml:space="preserve">
If Total Anions missing then Total Cations have been deleted</t>
        </r>
      </text>
    </comment>
    <comment ref="AZ4" authorId="1">
      <text>
        <r>
          <rPr>
            <b/>
            <sz val="8"/>
            <rFont val="Tahoma"/>
            <family val="2"/>
          </rPr>
          <t xml:space="preserve"> :</t>
        </r>
        <r>
          <rPr>
            <sz val="8"/>
            <rFont val="Tahoma"/>
            <family val="2"/>
          </rPr>
          <t xml:space="preserve">
If Total Cations missing then Total Anions have been deleted</t>
        </r>
      </text>
    </comment>
    <comment ref="A6" authorId="0">
      <text>
        <r>
          <rPr>
            <b/>
            <sz val="8"/>
            <rFont val="Tahoma"/>
            <family val="2"/>
          </rPr>
          <t>Sheila Gibbs:These are det limits set in place(13/12/06) for all Mharcaidh data -historical(Jo's) &amp; montane project.</t>
        </r>
        <r>
          <rPr>
            <sz val="8"/>
            <rFont val="Tahoma"/>
            <family val="2"/>
          </rPr>
          <t xml:space="preserve">
</t>
        </r>
        <r>
          <rPr>
            <b/>
            <sz val="8"/>
            <rFont val="Tahoma"/>
            <family val="2"/>
          </rPr>
          <t xml:space="preserve">If the dl set is higher than original dl, any data still lying between the two has been changed in cell to the set dl. If dl set is lower than any dl in dataset these have been 
identified and altered to set dl. </t>
        </r>
      </text>
    </comment>
    <comment ref="J26" authorId="0">
      <text>
        <r>
          <rPr>
            <b/>
            <sz val="8"/>
            <rFont val="Tahoma"/>
            <family val="2"/>
          </rPr>
          <t>Macaulay Institute:</t>
        </r>
        <r>
          <rPr>
            <sz val="8"/>
            <rFont val="Tahoma"/>
            <family val="2"/>
          </rPr>
          <t xml:space="preserve">
1.5910</t>
        </r>
      </text>
    </comment>
    <comment ref="AF26" authorId="0">
      <text>
        <r>
          <rPr>
            <b/>
            <sz val="8"/>
            <rFont val="Tahoma"/>
            <family val="2"/>
          </rPr>
          <t>Macaulay Institute:</t>
        </r>
        <r>
          <rPr>
            <sz val="8"/>
            <rFont val="Tahoma"/>
            <family val="2"/>
          </rPr>
          <t xml:space="preserve">
113.6429</t>
        </r>
      </text>
    </comment>
    <comment ref="J27" authorId="0">
      <text>
        <r>
          <rPr>
            <b/>
            <sz val="8"/>
            <rFont val="Tahoma"/>
            <family val="2"/>
          </rPr>
          <t>Macaulay Institute:</t>
        </r>
        <r>
          <rPr>
            <sz val="8"/>
            <rFont val="Tahoma"/>
            <family val="2"/>
          </rPr>
          <t xml:space="preserve">
0.9600</t>
        </r>
      </text>
    </comment>
    <comment ref="AF27" authorId="0">
      <text>
        <r>
          <rPr>
            <b/>
            <sz val="8"/>
            <rFont val="Tahoma"/>
            <family val="2"/>
          </rPr>
          <t>Macaulay Institute:</t>
        </r>
        <r>
          <rPr>
            <sz val="8"/>
            <rFont val="Tahoma"/>
            <family val="2"/>
          </rPr>
          <t xml:space="preserve">
68.5714</t>
        </r>
      </text>
    </comment>
    <comment ref="J28" authorId="0">
      <text>
        <r>
          <rPr>
            <b/>
            <sz val="8"/>
            <rFont val="Tahoma"/>
            <family val="2"/>
          </rPr>
          <t>Macaulay Institute:</t>
        </r>
        <r>
          <rPr>
            <sz val="8"/>
            <rFont val="Tahoma"/>
            <family val="2"/>
          </rPr>
          <t xml:space="preserve">
1.0680</t>
        </r>
      </text>
    </comment>
    <comment ref="AF28" authorId="0">
      <text>
        <r>
          <rPr>
            <b/>
            <sz val="8"/>
            <rFont val="Tahoma"/>
            <family val="2"/>
          </rPr>
          <t>Macaulay Institute:</t>
        </r>
        <r>
          <rPr>
            <sz val="8"/>
            <rFont val="Tahoma"/>
            <family val="2"/>
          </rPr>
          <t xml:space="preserve">
76.2857</t>
        </r>
      </text>
    </comment>
    <comment ref="Y100" authorId="0">
      <text>
        <r>
          <rPr>
            <b/>
            <sz val="8"/>
            <rFont val="Tahoma"/>
            <family val="2"/>
          </rPr>
          <t>Macaulay Institute:</t>
        </r>
        <r>
          <rPr>
            <sz val="8"/>
            <rFont val="Tahoma"/>
            <family val="2"/>
          </rPr>
          <t xml:space="preserve">
0.0322</t>
        </r>
      </text>
    </comment>
    <comment ref="AU100" authorId="0">
      <text>
        <r>
          <rPr>
            <b/>
            <sz val="8"/>
            <rFont val="Tahoma"/>
            <family val="2"/>
          </rPr>
          <t>Macaulay Institute:</t>
        </r>
        <r>
          <rPr>
            <sz val="8"/>
            <rFont val="Tahoma"/>
            <family val="2"/>
          </rPr>
          <t xml:space="preserve">
0.9908</t>
        </r>
      </text>
    </comment>
    <comment ref="U4" authorId="1">
      <text>
        <r>
          <rPr>
            <b/>
            <sz val="8"/>
            <rFont val="Tahoma"/>
            <family val="2"/>
          </rPr>
          <t xml:space="preserve"> :</t>
        </r>
        <r>
          <rPr>
            <sz val="8"/>
            <rFont val="Tahoma"/>
            <family val="2"/>
          </rPr>
          <t xml:space="preserve">
Cond data converted from mic-S to </t>
        </r>
        <r>
          <rPr>
            <sz val="8"/>
            <rFont val="Arial"/>
            <family val="2"/>
          </rPr>
          <t>µ</t>
        </r>
        <r>
          <rPr>
            <sz val="8"/>
            <rFont val="Tahoma"/>
            <family val="2"/>
          </rPr>
          <t>Scm</t>
        </r>
        <r>
          <rPr>
            <vertAlign val="superscript"/>
            <sz val="8"/>
            <rFont val="Tahoma"/>
            <family val="2"/>
          </rPr>
          <t xml:space="preserve">-1 </t>
        </r>
        <r>
          <rPr>
            <sz val="8"/>
            <rFont val="Tahoma"/>
            <family val="2"/>
          </rPr>
          <t>hence values are to no decimal places.</t>
        </r>
      </text>
    </comment>
  </commentList>
</comments>
</file>

<file path=xl/sharedStrings.xml><?xml version="1.0" encoding="utf-8"?>
<sst xmlns="http://schemas.openxmlformats.org/spreadsheetml/2006/main" count="225" uniqueCount="173">
  <si>
    <t>Fe</t>
  </si>
  <si>
    <t>Mn</t>
  </si>
  <si>
    <t>Al</t>
  </si>
  <si>
    <t>Si</t>
  </si>
  <si>
    <t>K</t>
  </si>
  <si>
    <t>Ca</t>
  </si>
  <si>
    <t>Mg</t>
  </si>
  <si>
    <t>Na</t>
  </si>
  <si>
    <t>Cl</t>
  </si>
  <si>
    <t>pH</t>
  </si>
  <si>
    <t>Temp</t>
  </si>
  <si>
    <t>Cond</t>
  </si>
  <si>
    <t>P</t>
  </si>
  <si>
    <t>S</t>
  </si>
  <si>
    <t>Cu</t>
  </si>
  <si>
    <t>Zn</t>
  </si>
  <si>
    <t>Date</t>
  </si>
  <si>
    <t>Bible No</t>
  </si>
  <si>
    <t>Deg.C</t>
  </si>
  <si>
    <t>H</t>
  </si>
  <si>
    <r>
      <t>ueql</t>
    </r>
    <r>
      <rPr>
        <b/>
        <vertAlign val="superscript"/>
        <sz val="10"/>
        <rFont val="Arial"/>
        <family val="2"/>
      </rPr>
      <t>-1</t>
    </r>
  </si>
  <si>
    <t>Total Cations</t>
  </si>
  <si>
    <t>Total Anions</t>
  </si>
  <si>
    <t>C:A</t>
  </si>
  <si>
    <t>Alkalinity</t>
  </si>
  <si>
    <t>Na:Cl</t>
  </si>
  <si>
    <t>All data in cells highlighted in this colour are outliers.Click on cell to view deleted value.</t>
  </si>
  <si>
    <t>Inorganic N</t>
  </si>
  <si>
    <r>
      <t>µScm</t>
    </r>
    <r>
      <rPr>
        <b/>
        <vertAlign val="superscript"/>
        <sz val="10"/>
        <rFont val="Arial"/>
        <family val="2"/>
      </rPr>
      <t>-1</t>
    </r>
  </si>
  <si>
    <r>
      <t>mgl</t>
    </r>
    <r>
      <rPr>
        <b/>
        <vertAlign val="superscript"/>
        <sz val="10"/>
        <rFont val="Arial"/>
        <family val="2"/>
      </rPr>
      <t>-1</t>
    </r>
  </si>
  <si>
    <r>
      <t>ueql</t>
    </r>
    <r>
      <rPr>
        <b/>
        <vertAlign val="superscript"/>
        <sz val="10"/>
        <rFont val="Arial"/>
        <family val="2"/>
      </rPr>
      <t>-1</t>
    </r>
  </si>
  <si>
    <t>Mharcaidh Stream Gauges</t>
  </si>
  <si>
    <t>QV values have been deleted where outlying data has been removed or where there is missing data.</t>
  </si>
  <si>
    <t>Site</t>
  </si>
  <si>
    <t>GMT</t>
  </si>
  <si>
    <t>NH4-N</t>
  </si>
  <si>
    <t>NO3 -N</t>
  </si>
  <si>
    <t>PO4-P</t>
  </si>
  <si>
    <t>SO4-S</t>
  </si>
  <si>
    <t>Be</t>
  </si>
  <si>
    <t>DOC</t>
  </si>
  <si>
    <r>
      <t>mgl</t>
    </r>
    <r>
      <rPr>
        <b/>
        <vertAlign val="superscript"/>
        <sz val="10"/>
        <rFont val="Arial"/>
        <family val="2"/>
      </rPr>
      <t>-1</t>
    </r>
  </si>
  <si>
    <t>Det Limits</t>
  </si>
  <si>
    <t xml:space="preserve">This data verified by RCH up to and including 28th June'88. </t>
  </si>
  <si>
    <t>Gauge 4</t>
  </si>
  <si>
    <r>
      <t>NH</t>
    </r>
    <r>
      <rPr>
        <b/>
        <vertAlign val="subscript"/>
        <sz val="10"/>
        <rFont val="Arial"/>
        <family val="2"/>
      </rPr>
      <t>4</t>
    </r>
    <r>
      <rPr>
        <b/>
        <sz val="10"/>
        <rFont val="Arial"/>
        <family val="0"/>
      </rPr>
      <t>-N</t>
    </r>
  </si>
  <si>
    <r>
      <t>NO</t>
    </r>
    <r>
      <rPr>
        <b/>
        <vertAlign val="subscript"/>
        <sz val="10"/>
        <rFont val="Arial"/>
        <family val="2"/>
      </rPr>
      <t>3</t>
    </r>
    <r>
      <rPr>
        <b/>
        <sz val="10"/>
        <rFont val="Arial"/>
        <family val="0"/>
      </rPr>
      <t>-N</t>
    </r>
  </si>
  <si>
    <r>
      <t>PO</t>
    </r>
    <r>
      <rPr>
        <b/>
        <vertAlign val="subscript"/>
        <sz val="10"/>
        <rFont val="Arial"/>
        <family val="2"/>
      </rPr>
      <t>4</t>
    </r>
    <r>
      <rPr>
        <b/>
        <sz val="10"/>
        <rFont val="Arial"/>
        <family val="0"/>
      </rPr>
      <t>-P</t>
    </r>
  </si>
  <si>
    <r>
      <t>SO</t>
    </r>
    <r>
      <rPr>
        <b/>
        <vertAlign val="subscript"/>
        <sz val="10"/>
        <rFont val="Arial"/>
        <family val="2"/>
      </rPr>
      <t>4</t>
    </r>
    <r>
      <rPr>
        <b/>
        <sz val="10"/>
        <rFont val="Arial"/>
        <family val="0"/>
      </rPr>
      <t>-S</t>
    </r>
  </si>
  <si>
    <t>G4-71</t>
  </si>
  <si>
    <t>G4-72</t>
  </si>
  <si>
    <t>G4-73</t>
  </si>
  <si>
    <t>G4-86</t>
  </si>
  <si>
    <t>G4-87</t>
  </si>
  <si>
    <t>G4-88</t>
  </si>
  <si>
    <t>G4-89</t>
  </si>
  <si>
    <t>G4-90</t>
  </si>
  <si>
    <t>G4-91</t>
  </si>
  <si>
    <t>G4-92</t>
  </si>
  <si>
    <t>G4-93</t>
  </si>
  <si>
    <t>G4-94</t>
  </si>
  <si>
    <t>G4-95</t>
  </si>
  <si>
    <t>G4-96</t>
  </si>
  <si>
    <t>G4-97</t>
  </si>
  <si>
    <t>G4-112</t>
  </si>
  <si>
    <t>G4-115</t>
  </si>
  <si>
    <t>G4-116</t>
  </si>
  <si>
    <t>G4-117</t>
  </si>
  <si>
    <t>G4-234</t>
  </si>
  <si>
    <t>G4-238</t>
  </si>
  <si>
    <t>G4-242</t>
  </si>
  <si>
    <t>G4-246</t>
  </si>
  <si>
    <t>G4-250</t>
  </si>
  <si>
    <t>G4-254</t>
  </si>
  <si>
    <t>G4-258</t>
  </si>
  <si>
    <t>G4-262</t>
  </si>
  <si>
    <t>G4-266</t>
  </si>
  <si>
    <t>G4-270</t>
  </si>
  <si>
    <t>G4-274</t>
  </si>
  <si>
    <t>G4-279</t>
  </si>
  <si>
    <t>G4-283</t>
  </si>
  <si>
    <t>G4-287</t>
  </si>
  <si>
    <t>G4-291</t>
  </si>
  <si>
    <t>G4-295</t>
  </si>
  <si>
    <t>G4-299</t>
  </si>
  <si>
    <t>G4-303</t>
  </si>
  <si>
    <t>G4-307</t>
  </si>
  <si>
    <t>G4-314</t>
  </si>
  <si>
    <t>G4-318</t>
  </si>
  <si>
    <t>G4-332</t>
  </si>
  <si>
    <t>G4-337</t>
  </si>
  <si>
    <t>G4-342</t>
  </si>
  <si>
    <t>G4-376</t>
  </si>
  <si>
    <t>G4-382</t>
  </si>
  <si>
    <t>G4-387</t>
  </si>
  <si>
    <t>G4-392</t>
  </si>
  <si>
    <t>G4-397</t>
  </si>
  <si>
    <t>G4-402</t>
  </si>
  <si>
    <t>G4-407</t>
  </si>
  <si>
    <t>G4-412</t>
  </si>
  <si>
    <t>G4-417</t>
  </si>
  <si>
    <t>G4-422</t>
  </si>
  <si>
    <t>G4-427</t>
  </si>
  <si>
    <t>G4-432</t>
  </si>
  <si>
    <t>G4-437</t>
  </si>
  <si>
    <t>G4-442</t>
  </si>
  <si>
    <t>G4-447</t>
  </si>
  <si>
    <t>G4-452</t>
  </si>
  <si>
    <t>G4-457</t>
  </si>
  <si>
    <t>G4-462</t>
  </si>
  <si>
    <t>G4-467</t>
  </si>
  <si>
    <t>G4-472</t>
  </si>
  <si>
    <t>G4-477</t>
  </si>
  <si>
    <t xml:space="preserve">G4-482  </t>
  </si>
  <si>
    <t xml:space="preserve">G4-487  </t>
  </si>
  <si>
    <t xml:space="preserve">G4-491  </t>
  </si>
  <si>
    <t xml:space="preserve">G4-496  </t>
  </si>
  <si>
    <t xml:space="preserve">G4-502  </t>
  </si>
  <si>
    <t xml:space="preserve">G4-517  </t>
  </si>
  <si>
    <t>G4-525</t>
  </si>
  <si>
    <t>G4-531</t>
  </si>
  <si>
    <t>G4-538</t>
  </si>
  <si>
    <t>G4-544</t>
  </si>
  <si>
    <t>G4-549</t>
  </si>
  <si>
    <t>G4-555</t>
  </si>
  <si>
    <t>G4-561</t>
  </si>
  <si>
    <t>G4-566</t>
  </si>
  <si>
    <t>G4-574</t>
  </si>
  <si>
    <t>G4-579</t>
  </si>
  <si>
    <t>G4-584</t>
  </si>
  <si>
    <t>G4-589</t>
  </si>
  <si>
    <t>G4-594</t>
  </si>
  <si>
    <t>G4-599</t>
  </si>
  <si>
    <t>G4-604</t>
  </si>
  <si>
    <t>G4-609</t>
  </si>
  <si>
    <t>G4-614</t>
  </si>
  <si>
    <t>G4-619</t>
  </si>
  <si>
    <t>G4-624</t>
  </si>
  <si>
    <t>G4-630</t>
  </si>
  <si>
    <t>G4-635</t>
  </si>
  <si>
    <t>G4-640</t>
  </si>
  <si>
    <t>G4-645</t>
  </si>
  <si>
    <t>G4-650</t>
  </si>
  <si>
    <t>G4-655</t>
  </si>
  <si>
    <t>G4-660</t>
  </si>
  <si>
    <t>G4-665</t>
  </si>
  <si>
    <t>G4-670</t>
  </si>
  <si>
    <t>G4-675</t>
  </si>
  <si>
    <t>G4-680</t>
  </si>
  <si>
    <t>596409</t>
  </si>
  <si>
    <t>G4-687</t>
  </si>
  <si>
    <t>596410</t>
  </si>
  <si>
    <t>G4-694</t>
  </si>
  <si>
    <t>596411</t>
  </si>
  <si>
    <t>G4-701</t>
  </si>
  <si>
    <t>596412</t>
  </si>
  <si>
    <t>G4-711</t>
  </si>
  <si>
    <t>596413</t>
  </si>
  <si>
    <t>G4-717</t>
  </si>
  <si>
    <t>G4-729</t>
  </si>
  <si>
    <t>G4-738</t>
  </si>
  <si>
    <t>G4-747</t>
  </si>
  <si>
    <t>G4-754</t>
  </si>
  <si>
    <t>G4-768</t>
  </si>
  <si>
    <t>G4-775</t>
  </si>
  <si>
    <t>G4-782</t>
  </si>
  <si>
    <t>G4-789</t>
  </si>
  <si>
    <t>SAMPLING FINISHED FOR GAUGE 4 (28th JUNE 1998)</t>
  </si>
  <si>
    <t xml:space="preserve">                                                                                                                                                                                                                                                                                                                                                                                                                                                                                                                                                                                                                                                                                                                   </t>
  </si>
  <si>
    <t>Field pH</t>
  </si>
  <si>
    <t>Comment</t>
  </si>
  <si>
    <t>Height(cms)</t>
  </si>
  <si>
    <t xml:space="preserve">Isotope sample no I-1372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</si>
</sst>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0"/>
    <numFmt numFmtId="175" formatCode="0.00000"/>
    <numFmt numFmtId="176" formatCode="0.0"/>
    <numFmt numFmtId="177" formatCode="[$-809]dd\ mmmm\ yyyy"/>
    <numFmt numFmtId="178" formatCode="&quot;$&quot;#,##0.00"/>
    <numFmt numFmtId="179" formatCode="mmmm\ d\,\ yyyy"/>
    <numFmt numFmtId="180" formatCode="d\-mmm\-yyyy"/>
    <numFmt numFmtId="181" formatCode="mmm\-yyyy"/>
    <numFmt numFmtId="182" formatCode="0.0%"/>
    <numFmt numFmtId="183" formatCode="0_)"/>
    <numFmt numFmtId="184" formatCode="0.00%_)"/>
    <numFmt numFmtId="185" formatCode="[$-409]dddd\,\ mmmm\ dd\,\ yyyy"/>
    <numFmt numFmtId="186" formatCode="m/d/yyyy_)"/>
    <numFmt numFmtId="187" formatCode="0.00?%_)"/>
    <numFmt numFmtId="188" formatCode="0.0??%_)"/>
    <numFmt numFmtId="189" formatCode="000000"/>
    <numFmt numFmtId="190" formatCode="yyyy"/>
    <numFmt numFmtId="191" formatCode="0.####"/>
    <numFmt numFmtId="192" formatCode="0.#"/>
    <numFmt numFmtId="193" formatCode="0.###"/>
    <numFmt numFmtId="194" formatCode="0.##"/>
    <numFmt numFmtId="195" formatCode="0.#######"/>
    <numFmt numFmtId="196" formatCode="&quot;Yes&quot;;&quot;Yes&quot;;&quot;No&quot;"/>
    <numFmt numFmtId="197" formatCode="&quot;True&quot;;&quot;True&quot;;&quot;False&quot;"/>
    <numFmt numFmtId="198" formatCode="&quot;On&quot;;&quot;On&quot;;&quot;Off&quot;"/>
    <numFmt numFmtId="199" formatCode="[$€-2]\ #,##0.00_);[Red]\([$€-2]\ #,##0.00\)"/>
  </numFmts>
  <fonts count="69">
    <font>
      <sz val="10"/>
      <name val="Arial"/>
      <family val="0"/>
    </font>
    <font>
      <b/>
      <sz val="10"/>
      <name val="Arial"/>
      <family val="0"/>
    </font>
    <font>
      <i/>
      <sz val="10"/>
      <name val="Arial"/>
      <family val="0"/>
    </font>
    <font>
      <b/>
      <i/>
      <sz val="10"/>
      <name val="Arial"/>
      <family val="0"/>
    </font>
    <font>
      <b/>
      <vertAlign val="superscript"/>
      <sz val="10"/>
      <name val="Arial"/>
      <family val="2"/>
    </font>
    <font>
      <b/>
      <sz val="10"/>
      <color indexed="10"/>
      <name val="Arial"/>
      <family val="2"/>
    </font>
    <font>
      <b/>
      <sz val="8"/>
      <name val="Tahoma"/>
      <family val="2"/>
    </font>
    <font>
      <sz val="8"/>
      <name val="Tahoma"/>
      <family val="2"/>
    </font>
    <font>
      <sz val="10"/>
      <color indexed="10"/>
      <name val="Arial"/>
      <family val="2"/>
    </font>
    <font>
      <sz val="8"/>
      <name val="Arial"/>
      <family val="2"/>
    </font>
    <font>
      <b/>
      <sz val="12"/>
      <name val="Arial"/>
      <family val="2"/>
    </font>
    <font>
      <b/>
      <sz val="10"/>
      <color indexed="48"/>
      <name val="Arial"/>
      <family val="2"/>
    </font>
    <font>
      <b/>
      <i/>
      <u val="single"/>
      <sz val="10"/>
      <color indexed="14"/>
      <name val="Arial"/>
      <family val="2"/>
    </font>
    <font>
      <b/>
      <u val="single"/>
      <sz val="10"/>
      <name val="Arial"/>
      <family val="2"/>
    </font>
    <font>
      <sz val="12"/>
      <name val="Arial"/>
      <family val="2"/>
    </font>
    <font>
      <b/>
      <u val="single"/>
      <sz val="10"/>
      <color indexed="10"/>
      <name val="Arial"/>
      <family val="2"/>
    </font>
    <font>
      <b/>
      <vertAlign val="subscript"/>
      <sz val="10"/>
      <name val="Arial"/>
      <family val="2"/>
    </font>
    <font>
      <sz val="11"/>
      <name val="Arial"/>
      <family val="2"/>
    </font>
    <font>
      <sz val="11"/>
      <color indexed="48"/>
      <name val="Arial"/>
      <family val="2"/>
    </font>
    <font>
      <vertAlign val="superscript"/>
      <sz val="8"/>
      <name val="Tahoma"/>
      <family val="2"/>
    </font>
    <font>
      <u val="single"/>
      <sz val="10"/>
      <color indexed="12"/>
      <name val="Arial"/>
      <family val="2"/>
    </font>
    <font>
      <u val="single"/>
      <sz val="10"/>
      <color indexed="36"/>
      <name val="Arial"/>
      <family val="2"/>
    </font>
    <font>
      <b/>
      <sz val="10"/>
      <color indexed="8"/>
      <name val="Arial"/>
      <family val="2"/>
    </font>
    <font>
      <b/>
      <sz val="9"/>
      <color indexed="8"/>
      <name val="Arial"/>
      <family val="2"/>
    </font>
    <font>
      <b/>
      <sz val="10.75"/>
      <color indexed="8"/>
      <name val="Arial"/>
      <family val="2"/>
    </font>
    <font>
      <b/>
      <sz val="1.25"/>
      <color indexed="8"/>
      <name val="Arial"/>
      <family val="2"/>
    </font>
    <font>
      <b/>
      <sz val="1"/>
      <color indexed="8"/>
      <name val="Arial"/>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1"/>
      <color indexed="8"/>
      <name val="Arial"/>
      <family val="2"/>
    </font>
    <font>
      <i/>
      <sz val="8"/>
      <color indexed="8"/>
      <name val="Arial"/>
      <family val="2"/>
    </font>
    <font>
      <b/>
      <vertAlign val="superscript"/>
      <sz val="11"/>
      <color indexed="8"/>
      <name val="Arial"/>
      <family val="2"/>
    </font>
    <font>
      <b/>
      <sz val="12"/>
      <color indexed="8"/>
      <name val="Arial"/>
      <family val="2"/>
    </font>
    <font>
      <b/>
      <vertAlign val="superscript"/>
      <sz val="10.75"/>
      <color indexed="8"/>
      <name val="Arial"/>
      <family val="2"/>
    </font>
    <font>
      <sz val="8"/>
      <color indexed="8"/>
      <name val="Arial"/>
      <family val="2"/>
    </font>
    <font>
      <sz val="10.75"/>
      <color indexed="8"/>
      <name val="Arial"/>
      <family val="2"/>
    </font>
    <font>
      <b/>
      <vertAlign val="superscript"/>
      <sz val="1.25"/>
      <color indexed="8"/>
      <name val="Arial"/>
      <family val="2"/>
    </font>
    <font>
      <b/>
      <sz val="1.5"/>
      <color indexed="8"/>
      <name val="Arial"/>
      <family val="2"/>
    </font>
    <font>
      <b/>
      <vertAlign val="subscript"/>
      <sz val="1.5"/>
      <color indexed="8"/>
      <name val="Arial"/>
      <family val="2"/>
    </font>
    <font>
      <b/>
      <vertAlign val="subscript"/>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26"/>
        <bgColor indexed="64"/>
      </patternFill>
    </fill>
    <fill>
      <patternFill patternType="solid">
        <fgColor indexed="1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15" fontId="0" fillId="0" borderId="0" xfId="0" applyNumberFormat="1" applyAlignment="1">
      <alignment horizontal="center"/>
    </xf>
    <xf numFmtId="172" fontId="1" fillId="0" borderId="0" xfId="0" applyNumberFormat="1" applyFont="1" applyAlignment="1">
      <alignment horizontal="center"/>
    </xf>
    <xf numFmtId="173" fontId="0" fillId="0" borderId="0" xfId="0" applyNumberFormat="1" applyAlignment="1">
      <alignment horizontal="center"/>
    </xf>
    <xf numFmtId="0" fontId="0" fillId="0" borderId="0" xfId="0" applyFont="1" applyAlignment="1">
      <alignment horizontal="center"/>
    </xf>
    <xf numFmtId="0" fontId="0" fillId="33" borderId="0" xfId="0" applyFill="1" applyAlignment="1">
      <alignment horizontal="center"/>
    </xf>
    <xf numFmtId="0" fontId="1" fillId="33" borderId="0" xfId="0" applyFont="1" applyFill="1" applyAlignment="1">
      <alignment/>
    </xf>
    <xf numFmtId="0" fontId="5" fillId="34" borderId="0" xfId="0" applyFont="1" applyFill="1" applyAlignment="1">
      <alignment horizontal="center"/>
    </xf>
    <xf numFmtId="0" fontId="5" fillId="0" borderId="0" xfId="0" applyFont="1" applyFill="1" applyAlignment="1">
      <alignment horizontal="center"/>
    </xf>
    <xf numFmtId="0" fontId="0" fillId="0" borderId="0" xfId="0" applyFill="1" applyAlignment="1">
      <alignment horizontal="center"/>
    </xf>
    <xf numFmtId="172" fontId="0" fillId="0" borderId="0" xfId="0" applyNumberFormat="1" applyAlignment="1">
      <alignment horizontal="center"/>
    </xf>
    <xf numFmtId="173" fontId="1" fillId="0" borderId="0" xfId="0" applyNumberFormat="1" applyFont="1" applyAlignment="1">
      <alignment horizontal="center"/>
    </xf>
    <xf numFmtId="0" fontId="0" fillId="35" borderId="0" xfId="0" applyFill="1" applyAlignment="1">
      <alignment/>
    </xf>
    <xf numFmtId="0" fontId="1" fillId="0" borderId="0" xfId="0" applyFont="1" applyAlignment="1">
      <alignment horizontal="center"/>
    </xf>
    <xf numFmtId="173" fontId="1" fillId="0" borderId="0" xfId="0" applyNumberFormat="1" applyFont="1" applyAlignment="1">
      <alignment horizontal="center"/>
    </xf>
    <xf numFmtId="15" fontId="0" fillId="0" borderId="0" xfId="0" applyNumberFormat="1" applyFont="1" applyAlignment="1">
      <alignment horizontal="center"/>
    </xf>
    <xf numFmtId="173" fontId="0" fillId="0" borderId="0" xfId="0" applyNumberFormat="1" applyFont="1" applyAlignment="1">
      <alignment horizontal="center"/>
    </xf>
    <xf numFmtId="0" fontId="0" fillId="0" borderId="0" xfId="0" applyFont="1" applyAlignment="1">
      <alignment horizontal="center"/>
    </xf>
    <xf numFmtId="173" fontId="0" fillId="0" borderId="0" xfId="0" applyNumberFormat="1" applyFont="1" applyAlignment="1">
      <alignment horizontal="center"/>
    </xf>
    <xf numFmtId="2" fontId="0" fillId="0" borderId="0" xfId="0" applyNumberFormat="1" applyAlignment="1">
      <alignment horizontal="center"/>
    </xf>
    <xf numFmtId="173" fontId="0" fillId="33" borderId="0" xfId="0" applyNumberFormat="1" applyFill="1" applyAlignment="1">
      <alignment horizontal="center"/>
    </xf>
    <xf numFmtId="173" fontId="0" fillId="0" borderId="0" xfId="0" applyNumberFormat="1" applyBorder="1" applyAlignment="1">
      <alignment horizontal="center"/>
    </xf>
    <xf numFmtId="173" fontId="0" fillId="0" borderId="0" xfId="0" applyNumberFormat="1" applyFont="1" applyBorder="1" applyAlignment="1">
      <alignment horizontal="center"/>
    </xf>
    <xf numFmtId="20" fontId="10"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xf>
    <xf numFmtId="0" fontId="10" fillId="0" borderId="0" xfId="0" applyFont="1" applyAlignment="1">
      <alignment horizontal="center"/>
    </xf>
    <xf numFmtId="0" fontId="14" fillId="0" borderId="0" xfId="0" applyFont="1" applyAlignment="1">
      <alignment horizontal="center"/>
    </xf>
    <xf numFmtId="20" fontId="14" fillId="0" borderId="0" xfId="0" applyNumberFormat="1" applyFont="1" applyAlignment="1">
      <alignment horizontal="center"/>
    </xf>
    <xf numFmtId="0" fontId="13" fillId="36" borderId="0" xfId="0" applyFont="1" applyFill="1" applyBorder="1" applyAlignment="1">
      <alignment/>
    </xf>
    <xf numFmtId="0" fontId="0" fillId="36" borderId="0" xfId="0" applyFill="1" applyAlignment="1">
      <alignment horizontal="center"/>
    </xf>
    <xf numFmtId="15" fontId="0" fillId="33" borderId="0" xfId="0" applyNumberFormat="1" applyFill="1" applyAlignment="1">
      <alignment horizontal="center"/>
    </xf>
    <xf numFmtId="2" fontId="0" fillId="0" borderId="0" xfId="0" applyNumberFormat="1" applyFont="1" applyAlignment="1">
      <alignment horizontal="center"/>
    </xf>
    <xf numFmtId="172" fontId="1" fillId="0" borderId="0" xfId="0" applyNumberFormat="1" applyFont="1" applyAlignment="1">
      <alignment horizontal="center"/>
    </xf>
    <xf numFmtId="0" fontId="0" fillId="0" borderId="0" xfId="0" applyFont="1" applyAlignment="1">
      <alignment/>
    </xf>
    <xf numFmtId="0" fontId="15" fillId="34" borderId="0" xfId="0" applyFont="1" applyFill="1" applyAlignment="1">
      <alignment horizontal="left"/>
    </xf>
    <xf numFmtId="173" fontId="11" fillId="0" borderId="0" xfId="0" applyNumberFormat="1" applyFont="1" applyAlignment="1">
      <alignment horizontal="center"/>
    </xf>
    <xf numFmtId="173" fontId="1" fillId="33" borderId="0" xfId="0" applyNumberFormat="1" applyFont="1" applyFill="1" applyAlignment="1">
      <alignment horizontal="center"/>
    </xf>
    <xf numFmtId="20" fontId="0" fillId="0" borderId="0" xfId="0" applyNumberFormat="1" applyAlignment="1">
      <alignment horizontal="center"/>
    </xf>
    <xf numFmtId="173" fontId="0" fillId="0" borderId="0" xfId="0" applyNumberFormat="1" applyFont="1" applyFill="1" applyAlignment="1">
      <alignment horizontal="center"/>
    </xf>
    <xf numFmtId="20" fontId="0" fillId="0" borderId="0" xfId="0" applyNumberFormat="1" applyFont="1" applyAlignment="1">
      <alignment horizontal="center"/>
    </xf>
    <xf numFmtId="1" fontId="0" fillId="0" borderId="0" xfId="0" applyNumberFormat="1" applyFont="1" applyAlignment="1">
      <alignment horizontal="center"/>
    </xf>
    <xf numFmtId="173" fontId="0" fillId="33" borderId="0" xfId="0" applyNumberFormat="1" applyFont="1" applyFill="1" applyAlignment="1">
      <alignment horizontal="center"/>
    </xf>
    <xf numFmtId="173" fontId="0" fillId="0" borderId="0" xfId="0" applyNumberFormat="1" applyFill="1" applyAlignment="1">
      <alignment horizontal="center"/>
    </xf>
    <xf numFmtId="173" fontId="0" fillId="0" borderId="0" xfId="0" applyNumberFormat="1" applyFont="1" applyFill="1" applyAlignment="1">
      <alignment horizontal="center"/>
    </xf>
    <xf numFmtId="20" fontId="0" fillId="0" borderId="0" xfId="0" applyNumberFormat="1" applyFont="1" applyAlignment="1">
      <alignment horizontal="center"/>
    </xf>
    <xf numFmtId="15" fontId="0" fillId="0" borderId="0" xfId="0" applyNumberFormat="1" applyFont="1" applyAlignment="1">
      <alignment horizontal="center"/>
    </xf>
    <xf numFmtId="176" fontId="0" fillId="0" borderId="0" xfId="0" applyNumberFormat="1" applyFont="1" applyAlignment="1">
      <alignment horizontal="center"/>
    </xf>
    <xf numFmtId="176" fontId="0" fillId="0" borderId="0" xfId="0" applyNumberFormat="1" applyAlignment="1">
      <alignment horizontal="center"/>
    </xf>
    <xf numFmtId="20" fontId="1" fillId="0" borderId="0" xfId="0" applyNumberFormat="1" applyFont="1" applyAlignment="1">
      <alignment horizontal="center"/>
    </xf>
    <xf numFmtId="2" fontId="0" fillId="0" borderId="0" xfId="0" applyNumberFormat="1" applyFont="1" applyAlignment="1">
      <alignment/>
    </xf>
    <xf numFmtId="173" fontId="8" fillId="0" borderId="0" xfId="0" applyNumberFormat="1" applyFont="1" applyAlignment="1">
      <alignment horizontal="center"/>
    </xf>
    <xf numFmtId="0" fontId="10" fillId="0" borderId="0" xfId="0" applyFont="1" applyAlignment="1">
      <alignment horizontal="left"/>
    </xf>
    <xf numFmtId="172" fontId="11" fillId="0" borderId="0" xfId="0" applyNumberFormat="1" applyFont="1" applyAlignment="1">
      <alignment horizontal="center"/>
    </xf>
    <xf numFmtId="2" fontId="11" fillId="0" borderId="0" xfId="0" applyNumberFormat="1" applyFont="1" applyAlignment="1">
      <alignment horizontal="center"/>
    </xf>
    <xf numFmtId="176" fontId="1" fillId="0" borderId="0" xfId="0" applyNumberFormat="1" applyFont="1" applyAlignment="1">
      <alignment horizontal="center"/>
    </xf>
    <xf numFmtId="2" fontId="17" fillId="0" borderId="0" xfId="0" applyNumberFormat="1" applyFont="1" applyAlignment="1">
      <alignment horizontal="center"/>
    </xf>
    <xf numFmtId="2" fontId="18" fillId="0" borderId="0" xfId="0" applyNumberFormat="1" applyFont="1" applyAlignment="1">
      <alignment horizontal="center"/>
    </xf>
    <xf numFmtId="0" fontId="17" fillId="0" borderId="0" xfId="0" applyFont="1" applyAlignment="1">
      <alignment/>
    </xf>
    <xf numFmtId="173" fontId="5" fillId="0" borderId="0" xfId="0" applyNumberFormat="1" applyFont="1" applyFill="1" applyAlignment="1">
      <alignment horizontal="center"/>
    </xf>
    <xf numFmtId="17" fontId="0" fillId="0" borderId="0" xfId="0" applyNumberFormat="1" applyAlignment="1">
      <alignment horizontal="center"/>
    </xf>
    <xf numFmtId="0" fontId="1" fillId="0" borderId="0" xfId="0" applyFont="1" applyAlignment="1">
      <alignment/>
    </xf>
    <xf numFmtId="173" fontId="1" fillId="0" borderId="0" xfId="0" applyNumberFormat="1" applyFont="1" applyAlignment="1">
      <alignment/>
    </xf>
    <xf numFmtId="2" fontId="1" fillId="0" borderId="0" xfId="0" applyNumberFormat="1" applyFont="1" applyAlignment="1">
      <alignment/>
    </xf>
    <xf numFmtId="0" fontId="0" fillId="0" borderId="0" xfId="0" applyFont="1" applyAlignment="1">
      <alignment/>
    </xf>
    <xf numFmtId="14" fontId="0" fillId="0" borderId="0" xfId="0" applyNumberFormat="1" applyFont="1" applyAlignment="1">
      <alignment/>
    </xf>
    <xf numFmtId="172" fontId="0" fillId="0" borderId="0" xfId="0" applyNumberFormat="1" applyFont="1" applyAlignment="1">
      <alignment/>
    </xf>
    <xf numFmtId="173" fontId="0" fillId="0" borderId="0" xfId="0" applyNumberFormat="1" applyFont="1" applyAlignment="1">
      <alignment/>
    </xf>
    <xf numFmtId="0" fontId="0" fillId="0" borderId="0" xfId="0" applyAlignment="1">
      <alignment/>
    </xf>
    <xf numFmtId="14"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76" fontId="0" fillId="0" borderId="0" xfId="0" applyNumberFormat="1" applyFont="1" applyAlignment="1">
      <alignment horizontal="center"/>
    </xf>
    <xf numFmtId="0" fontId="0" fillId="0" borderId="0" xfId="0" applyFont="1" applyAlignment="1">
      <alignment/>
    </xf>
    <xf numFmtId="173" fontId="0" fillId="0" borderId="0" xfId="0" applyNumberFormat="1" applyFont="1" applyAlignment="1">
      <alignment/>
    </xf>
    <xf numFmtId="2" fontId="0" fillId="0" borderId="0" xfId="0" applyNumberFormat="1" applyAlignment="1">
      <alignment/>
    </xf>
    <xf numFmtId="15" fontId="0" fillId="0" borderId="0" xfId="0" applyNumberFormat="1" applyAlignment="1">
      <alignment/>
    </xf>
    <xf numFmtId="1" fontId="0" fillId="0" borderId="0" xfId="0" applyNumberFormat="1" applyAlignment="1">
      <alignment horizontal="right"/>
    </xf>
    <xf numFmtId="191" fontId="0" fillId="0" borderId="0" xfId="0" applyNumberFormat="1" applyAlignment="1">
      <alignment/>
    </xf>
    <xf numFmtId="195" fontId="0" fillId="0" borderId="0" xfId="0" applyNumberFormat="1" applyAlignment="1">
      <alignment/>
    </xf>
    <xf numFmtId="172" fontId="0" fillId="0" borderId="0" xfId="0" applyNumberFormat="1" applyFont="1" applyAlignment="1">
      <alignment/>
    </xf>
    <xf numFmtId="191" fontId="0" fillId="0" borderId="0" xfId="0" applyNumberFormat="1" applyFont="1" applyAlignment="1">
      <alignment/>
    </xf>
    <xf numFmtId="2" fontId="0" fillId="0" borderId="0" xfId="0" applyNumberFormat="1" applyFont="1" applyBorder="1" applyAlignment="1">
      <alignment/>
    </xf>
    <xf numFmtId="0" fontId="0" fillId="0" borderId="0" xfId="0" applyBorder="1" applyAlignment="1">
      <alignment horizontal="center"/>
    </xf>
    <xf numFmtId="20" fontId="0" fillId="0" borderId="0" xfId="0" applyNumberFormat="1" applyBorder="1" applyAlignment="1">
      <alignment horizontal="center"/>
    </xf>
    <xf numFmtId="15" fontId="0" fillId="0" borderId="0" xfId="0" applyNumberFormat="1" applyBorder="1" applyAlignment="1">
      <alignment horizontal="center"/>
    </xf>
    <xf numFmtId="173" fontId="0" fillId="0" borderId="0" xfId="0" applyNumberFormat="1" applyFont="1" applyBorder="1" applyAlignment="1">
      <alignment horizontal="center"/>
    </xf>
    <xf numFmtId="176" fontId="0" fillId="0" borderId="0" xfId="0" applyNumberFormat="1" applyBorder="1" applyAlignment="1">
      <alignment horizontal="center"/>
    </xf>
    <xf numFmtId="15" fontId="10" fillId="0" borderId="10" xfId="0" applyNumberFormat="1" applyFont="1" applyBorder="1" applyAlignment="1">
      <alignment horizontal="left"/>
    </xf>
    <xf numFmtId="0" fontId="0" fillId="0" borderId="10" xfId="0" applyBorder="1" applyAlignment="1">
      <alignment horizontal="center"/>
    </xf>
    <xf numFmtId="20" fontId="0" fillId="0" borderId="10" xfId="0" applyNumberFormat="1" applyBorder="1" applyAlignment="1">
      <alignment horizontal="center"/>
    </xf>
    <xf numFmtId="173" fontId="0" fillId="0" borderId="10" xfId="0" applyNumberFormat="1" applyBorder="1" applyAlignment="1">
      <alignment horizontal="center"/>
    </xf>
    <xf numFmtId="176" fontId="0" fillId="0" borderId="10" xfId="0" applyNumberFormat="1" applyBorder="1" applyAlignment="1">
      <alignment horizontal="center"/>
    </xf>
    <xf numFmtId="173" fontId="0" fillId="0" borderId="10" xfId="0" applyNumberFormat="1" applyFont="1" applyBorder="1" applyAlignment="1">
      <alignment horizontal="center"/>
    </xf>
    <xf numFmtId="173" fontId="1" fillId="0" borderId="10" xfId="0" applyNumberFormat="1" applyFont="1" applyBorder="1" applyAlignment="1">
      <alignment horizontal="center"/>
    </xf>
    <xf numFmtId="0" fontId="1" fillId="0" borderId="10" xfId="0" applyFont="1" applyBorder="1" applyAlignment="1">
      <alignment horizontal="center"/>
    </xf>
    <xf numFmtId="0" fontId="15" fillId="0" borderId="0" xfId="0" applyFont="1" applyFill="1" applyAlignment="1">
      <alignment horizontal="left"/>
    </xf>
    <xf numFmtId="172" fontId="11" fillId="0" borderId="0" xfId="0" applyNumberFormat="1" applyFont="1" applyFill="1" applyAlignment="1">
      <alignment horizontal="center"/>
    </xf>
    <xf numFmtId="1" fontId="11" fillId="0" borderId="0" xfId="0" applyNumberFormat="1" applyFont="1" applyFill="1" applyAlignment="1">
      <alignment horizontal="center"/>
    </xf>
    <xf numFmtId="173" fontId="11" fillId="0" borderId="0" xfId="0" applyNumberFormat="1" applyFont="1" applyFill="1" applyAlignment="1">
      <alignment horizontal="center"/>
    </xf>
    <xf numFmtId="173" fontId="5" fillId="0" borderId="0" xfId="0" applyNumberFormat="1" applyFont="1" applyAlignment="1">
      <alignment horizontal="center"/>
    </xf>
    <xf numFmtId="1" fontId="5" fillId="0" borderId="0" xfId="0" applyNumberFormat="1" applyFont="1" applyFill="1" applyAlignment="1">
      <alignment horizontal="center"/>
    </xf>
    <xf numFmtId="0" fontId="5" fillId="0" borderId="0" xfId="0" applyFont="1" applyAlignment="1">
      <alignment horizontal="center"/>
    </xf>
    <xf numFmtId="2" fontId="1" fillId="0" borderId="0" xfId="0" applyNumberFormat="1" applyFont="1" applyAlignment="1">
      <alignment horizontal="center"/>
    </xf>
    <xf numFmtId="0" fontId="1" fillId="0" borderId="0" xfId="0" applyFont="1" applyAlignment="1">
      <alignment/>
    </xf>
    <xf numFmtId="20" fontId="1" fillId="0" borderId="0" xfId="0" applyNumberFormat="1" applyFont="1" applyAlignment="1">
      <alignment horizontal="center"/>
    </xf>
    <xf numFmtId="2" fontId="1" fillId="0" borderId="0" xfId="0" applyNumberFormat="1" applyFont="1" applyAlignment="1">
      <alignment horizontal="center"/>
    </xf>
    <xf numFmtId="2" fontId="5" fillId="34" borderId="0" xfId="0" applyNumberFormat="1" applyFont="1" applyFill="1" applyAlignment="1">
      <alignment horizontal="center"/>
    </xf>
    <xf numFmtId="2" fontId="0" fillId="0" borderId="0" xfId="0" applyNumberFormat="1" applyFont="1" applyAlignment="1">
      <alignment horizontal="center"/>
    </xf>
    <xf numFmtId="2" fontId="0" fillId="0" borderId="0" xfId="0" applyNumberFormat="1" applyBorder="1" applyAlignment="1">
      <alignment horizontal="center"/>
    </xf>
    <xf numFmtId="2" fontId="0" fillId="36" borderId="0" xfId="0" applyNumberFormat="1" applyFill="1" applyAlignment="1">
      <alignment horizontal="center"/>
    </xf>
    <xf numFmtId="2" fontId="11" fillId="0" borderId="0" xfId="0" applyNumberFormat="1" applyFont="1" applyAlignment="1">
      <alignment/>
    </xf>
    <xf numFmtId="2" fontId="5" fillId="0" borderId="0" xfId="0" applyNumberFormat="1" applyFont="1" applyFill="1" applyAlignment="1">
      <alignment horizontal="center"/>
    </xf>
    <xf numFmtId="2" fontId="0" fillId="0" borderId="0" xfId="0" applyNumberFormat="1" applyAlignment="1">
      <alignment/>
    </xf>
    <xf numFmtId="2" fontId="0" fillId="0" borderId="10" xfId="0" applyNumberFormat="1" applyBorder="1" applyAlignment="1">
      <alignment horizontal="center"/>
    </xf>
    <xf numFmtId="2" fontId="11" fillId="0" borderId="0" xfId="0" applyNumberFormat="1" applyFont="1" applyFill="1" applyAlignment="1">
      <alignment horizontal="center"/>
    </xf>
    <xf numFmtId="173" fontId="1" fillId="0" borderId="0" xfId="0" applyNumberFormat="1" applyFont="1" applyBorder="1" applyAlignment="1">
      <alignment horizontal="center"/>
    </xf>
    <xf numFmtId="173" fontId="1" fillId="0" borderId="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Al</a:t>
            </a:r>
          </a:p>
        </c:rich>
      </c:tx>
      <c:layout>
        <c:manualLayout>
          <c:xMode val="factor"/>
          <c:yMode val="factor"/>
          <c:x val="0.00325"/>
          <c:y val="0"/>
        </c:manualLayout>
      </c:layout>
      <c:spPr>
        <a:noFill/>
        <a:ln>
          <a:noFill/>
        </a:ln>
      </c:spPr>
    </c:title>
    <c:plotArea>
      <c:layout>
        <c:manualLayout>
          <c:xMode val="edge"/>
          <c:yMode val="edge"/>
          <c:x val="0.06925"/>
          <c:y val="0.18725"/>
          <c:w val="0.91425"/>
          <c:h val="0.638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data'!$AD$26:$AD$119</c:f>
              <c:numCache>
                <c:ptCount val="94"/>
                <c:pt idx="0">
                  <c:v>3.5444444444444447</c:v>
                </c:pt>
                <c:pt idx="1">
                  <c:v>3.1333333333333333</c:v>
                </c:pt>
                <c:pt idx="2">
                  <c:v>2.2222222222222223</c:v>
                </c:pt>
                <c:pt idx="3">
                  <c:v>2.2222222222222223</c:v>
                </c:pt>
                <c:pt idx="4">
                  <c:v>2.533333333333333</c:v>
                </c:pt>
                <c:pt idx="5">
                  <c:v>2.2222222222222223</c:v>
                </c:pt>
                <c:pt idx="6">
                  <c:v>2.533333333333333</c:v>
                </c:pt>
                <c:pt idx="7">
                  <c:v>2.533333333333333</c:v>
                </c:pt>
                <c:pt idx="8">
                  <c:v>4.488888888888889</c:v>
                </c:pt>
                <c:pt idx="9">
                  <c:v>11.222222222222223</c:v>
                </c:pt>
                <c:pt idx="10">
                  <c:v>8.444444444444443</c:v>
                </c:pt>
                <c:pt idx="11">
                  <c:v>7.333333333333333</c:v>
                </c:pt>
                <c:pt idx="12">
                  <c:v>3.933333333333334</c:v>
                </c:pt>
                <c:pt idx="13">
                  <c:v>5.666666666666666</c:v>
                </c:pt>
                <c:pt idx="14">
                  <c:v>5.666666666666666</c:v>
                </c:pt>
                <c:pt idx="15">
                  <c:v>4.488888888888889</c:v>
                </c:pt>
                <c:pt idx="16">
                  <c:v>5.055555555555555</c:v>
                </c:pt>
                <c:pt idx="17">
                  <c:v>4.488888888888889</c:v>
                </c:pt>
                <c:pt idx="18">
                  <c:v>2.2222222222222223</c:v>
                </c:pt>
                <c:pt idx="19">
                  <c:v>4.488888888888889</c:v>
                </c:pt>
                <c:pt idx="20">
                  <c:v>2.2222222222222223</c:v>
                </c:pt>
                <c:pt idx="21">
                  <c:v>7.333333333333333</c:v>
                </c:pt>
                <c:pt idx="22">
                  <c:v>2.2666666666666666</c:v>
                </c:pt>
                <c:pt idx="23">
                  <c:v>7.333333333333333</c:v>
                </c:pt>
                <c:pt idx="24">
                  <c:v>2.8777777777777778</c:v>
                </c:pt>
                <c:pt idx="25">
                  <c:v>4.966666666666666</c:v>
                </c:pt>
                <c:pt idx="26">
                  <c:v>5.177777777777779</c:v>
                </c:pt>
                <c:pt idx="27">
                  <c:v>4.433333333333334</c:v>
                </c:pt>
                <c:pt idx="28">
                  <c:v>2.955555555555555</c:v>
                </c:pt>
                <c:pt idx="29">
                  <c:v>2.955555555555555</c:v>
                </c:pt>
                <c:pt idx="30">
                  <c:v>5.177777777777779</c:v>
                </c:pt>
                <c:pt idx="31">
                  <c:v>2.2222222222222223</c:v>
                </c:pt>
                <c:pt idx="32">
                  <c:v>4.433333333333334</c:v>
                </c:pt>
                <c:pt idx="33">
                  <c:v>2.2222222222222223</c:v>
                </c:pt>
                <c:pt idx="34">
                  <c:v>2.2222222222222223</c:v>
                </c:pt>
                <c:pt idx="35">
                  <c:v>2.9111111111111114</c:v>
                </c:pt>
                <c:pt idx="36">
                  <c:v>2.2222222222222223</c:v>
                </c:pt>
                <c:pt idx="37">
                  <c:v>4.366666666666667</c:v>
                </c:pt>
                <c:pt idx="38">
                  <c:v>2.2222222222222223</c:v>
                </c:pt>
                <c:pt idx="39">
                  <c:v>2.833333333333333</c:v>
                </c:pt>
                <c:pt idx="40">
                  <c:v>2.2222222222222223</c:v>
                </c:pt>
                <c:pt idx="41">
                  <c:v>3.177777777777778</c:v>
                </c:pt>
                <c:pt idx="42">
                  <c:v>3.166666666666667</c:v>
                </c:pt>
                <c:pt idx="43">
                  <c:v>4.7444444444444445</c:v>
                </c:pt>
                <c:pt idx="44">
                  <c:v>2.2222222222222223</c:v>
                </c:pt>
                <c:pt idx="45">
                  <c:v>10.222222222222221</c:v>
                </c:pt>
                <c:pt idx="46">
                  <c:v>5.455555555555556</c:v>
                </c:pt>
                <c:pt idx="47">
                  <c:v>7.555555555555556</c:v>
                </c:pt>
                <c:pt idx="48">
                  <c:v>8.222222222222221</c:v>
                </c:pt>
                <c:pt idx="49">
                  <c:v>4.777777777777778</c:v>
                </c:pt>
                <c:pt idx="50">
                  <c:v>6.111111111111111</c:v>
                </c:pt>
                <c:pt idx="51">
                  <c:v>9.222222222222221</c:v>
                </c:pt>
                <c:pt idx="52">
                  <c:v>10.666666666666668</c:v>
                </c:pt>
                <c:pt idx="53">
                  <c:v>9.222222222222221</c:v>
                </c:pt>
                <c:pt idx="54">
                  <c:v>9.222222222222221</c:v>
                </c:pt>
                <c:pt idx="55">
                  <c:v>5.666666666666666</c:v>
                </c:pt>
                <c:pt idx="56">
                  <c:v>5.666666666666666</c:v>
                </c:pt>
                <c:pt idx="57">
                  <c:v>5.166666666666667</c:v>
                </c:pt>
                <c:pt idx="58">
                  <c:v>5.777777777777778</c:v>
                </c:pt>
                <c:pt idx="59">
                  <c:v>5.777777777777778</c:v>
                </c:pt>
                <c:pt idx="60">
                  <c:v>5.155555555555555</c:v>
                </c:pt>
                <c:pt idx="61">
                  <c:v>4.5777777777777775</c:v>
                </c:pt>
                <c:pt idx="62">
                  <c:v>2.2222222222222223</c:v>
                </c:pt>
                <c:pt idx="63">
                  <c:v>7.444444444444445</c:v>
                </c:pt>
                <c:pt idx="64">
                  <c:v>2.2888888888888888</c:v>
                </c:pt>
                <c:pt idx="65">
                  <c:v>5.144444444444445</c:v>
                </c:pt>
                <c:pt idx="66">
                  <c:v>5.144444444444445</c:v>
                </c:pt>
                <c:pt idx="67">
                  <c:v>5.144444444444445</c:v>
                </c:pt>
                <c:pt idx="68">
                  <c:v>2.2222222222222223</c:v>
                </c:pt>
                <c:pt idx="69">
                  <c:v>2.2222222222222223</c:v>
                </c:pt>
                <c:pt idx="70">
                  <c:v>3.2333333333333334</c:v>
                </c:pt>
                <c:pt idx="71">
                  <c:v>3.2333333333333334</c:v>
                </c:pt>
                <c:pt idx="72">
                  <c:v>2.2222222222222223</c:v>
                </c:pt>
                <c:pt idx="73">
                  <c:v>3.8777777777777778</c:v>
                </c:pt>
                <c:pt idx="74">
                  <c:v>4.522222222222223</c:v>
                </c:pt>
                <c:pt idx="75">
                  <c:v>2.2222222222222223</c:v>
                </c:pt>
                <c:pt idx="76">
                  <c:v>3.2333333333333334</c:v>
                </c:pt>
                <c:pt idx="77">
                  <c:v>3.8777777777777778</c:v>
                </c:pt>
                <c:pt idx="78">
                  <c:v>2.5777777777777775</c:v>
                </c:pt>
                <c:pt idx="79">
                  <c:v>2.2222222222222223</c:v>
                </c:pt>
                <c:pt idx="80">
                  <c:v>2.2222222222222223</c:v>
                </c:pt>
                <c:pt idx="81">
                  <c:v>2.2222222222222223</c:v>
                </c:pt>
                <c:pt idx="82">
                  <c:v>3.6911111111111112</c:v>
                </c:pt>
                <c:pt idx="83">
                  <c:v>2.2222222222222223</c:v>
                </c:pt>
                <c:pt idx="84">
                  <c:v>7.383333333333333</c:v>
                </c:pt>
                <c:pt idx="85">
                  <c:v>5.163333333333333</c:v>
                </c:pt>
                <c:pt idx="86">
                  <c:v>3.405555555555556</c:v>
                </c:pt>
                <c:pt idx="87">
                  <c:v>2.5533333333333332</c:v>
                </c:pt>
                <c:pt idx="88">
                  <c:v>5.956666666666666</c:v>
                </c:pt>
                <c:pt idx="89">
                  <c:v>5.102222222222222</c:v>
                </c:pt>
                <c:pt idx="90">
                  <c:v>5.101111111111111</c:v>
                </c:pt>
                <c:pt idx="91">
                  <c:v>2.2222222222222223</c:v>
                </c:pt>
                <c:pt idx="92">
                  <c:v>2.2222222222222223</c:v>
                </c:pt>
                <c:pt idx="93">
                  <c:v>2.2222222222222223</c:v>
                </c:pt>
              </c:numCache>
            </c:numRef>
          </c:val>
          <c:smooth val="0"/>
        </c:ser>
        <c:marker val="1"/>
        <c:axId val="2663808"/>
        <c:axId val="23974273"/>
      </c:lineChart>
      <c:dateAx>
        <c:axId val="2663808"/>
        <c:scaling>
          <c:orientation val="minMax"/>
          <c:max val="36161"/>
          <c:min val="34700"/>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2"/>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3974273"/>
        <c:crosses val="autoZero"/>
        <c:auto val="0"/>
        <c:baseTimeUnit val="days"/>
        <c:majorUnit val="12"/>
        <c:majorTimeUnit val="months"/>
        <c:minorUnit val="12"/>
        <c:minorTimeUnit val="months"/>
        <c:noMultiLvlLbl val="0"/>
      </c:dateAx>
      <c:valAx>
        <c:axId val="23974273"/>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µeql</a:t>
                </a:r>
                <a:r>
                  <a:rPr lang="en-US" cap="none" sz="1100" b="1" i="0" u="none" baseline="30000">
                    <a:solidFill>
                      <a:srgbClr val="000000"/>
                    </a:solidFill>
                    <a:latin typeface="Arial"/>
                    <a:ea typeface="Arial"/>
                    <a:cs typeface="Arial"/>
                  </a:rPr>
                  <a:t>-1</a:t>
                </a:r>
              </a:p>
            </c:rich>
          </c:tx>
          <c:layout>
            <c:manualLayout>
              <c:xMode val="factor"/>
              <c:yMode val="factor"/>
              <c:x val="-0.005"/>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66380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Fe</a:t>
            </a:r>
          </a:p>
        </c:rich>
      </c:tx>
      <c:layout>
        <c:manualLayout>
          <c:xMode val="factor"/>
          <c:yMode val="factor"/>
          <c:x val="0.00325"/>
          <c:y val="0"/>
        </c:manualLayout>
      </c:layout>
      <c:spPr>
        <a:noFill/>
        <a:ln w="3175">
          <a:noFill/>
        </a:ln>
      </c:spPr>
    </c:title>
    <c:plotArea>
      <c:layout>
        <c:manualLayout>
          <c:xMode val="edge"/>
          <c:yMode val="edge"/>
          <c:x val="0.06175"/>
          <c:y val="0.1855"/>
          <c:w val="0.9207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data'!$AB$26:$AB$119</c:f>
              <c:numCache>
                <c:ptCount val="94"/>
                <c:pt idx="0">
                  <c:v>0.2142857142857143</c:v>
                </c:pt>
                <c:pt idx="1">
                  <c:v>0.2142857142857143</c:v>
                </c:pt>
                <c:pt idx="2">
                  <c:v>0.2142857142857143</c:v>
                </c:pt>
                <c:pt idx="3">
                  <c:v>0.2142857142857143</c:v>
                </c:pt>
                <c:pt idx="4">
                  <c:v>0.2142857142857143</c:v>
                </c:pt>
                <c:pt idx="5">
                  <c:v>0.2142857142857143</c:v>
                </c:pt>
                <c:pt idx="6">
                  <c:v>0.2142857142857143</c:v>
                </c:pt>
                <c:pt idx="7">
                  <c:v>0.2142857142857143</c:v>
                </c:pt>
                <c:pt idx="8">
                  <c:v>0.2142857142857143</c:v>
                </c:pt>
                <c:pt idx="9">
                  <c:v>0.2142857142857143</c:v>
                </c:pt>
                <c:pt idx="10">
                  <c:v>0.2142857142857143</c:v>
                </c:pt>
                <c:pt idx="11">
                  <c:v>0.2142857142857143</c:v>
                </c:pt>
                <c:pt idx="12">
                  <c:v>0.2142857142857143</c:v>
                </c:pt>
                <c:pt idx="13">
                  <c:v>0.2142857142857143</c:v>
                </c:pt>
                <c:pt idx="14">
                  <c:v>0.2142857142857143</c:v>
                </c:pt>
                <c:pt idx="15">
                  <c:v>0.2142857142857143</c:v>
                </c:pt>
                <c:pt idx="16">
                  <c:v>0.2142857142857143</c:v>
                </c:pt>
                <c:pt idx="17">
                  <c:v>0.2142857142857143</c:v>
                </c:pt>
                <c:pt idx="18">
                  <c:v>0.2142857142857143</c:v>
                </c:pt>
                <c:pt idx="19">
                  <c:v>0.2142857142857143</c:v>
                </c:pt>
                <c:pt idx="20">
                  <c:v>0.2142857142857143</c:v>
                </c:pt>
                <c:pt idx="21">
                  <c:v>0.2142857142857143</c:v>
                </c:pt>
                <c:pt idx="22">
                  <c:v>0.2142857142857143</c:v>
                </c:pt>
                <c:pt idx="23">
                  <c:v>0.2142857142857143</c:v>
                </c:pt>
                <c:pt idx="24">
                  <c:v>0.2142857142857143</c:v>
                </c:pt>
                <c:pt idx="25">
                  <c:v>0.2142857142857143</c:v>
                </c:pt>
                <c:pt idx="26">
                  <c:v>0.2142857142857143</c:v>
                </c:pt>
                <c:pt idx="27">
                  <c:v>0.2142857142857143</c:v>
                </c:pt>
                <c:pt idx="28">
                  <c:v>0.2142857142857143</c:v>
                </c:pt>
                <c:pt idx="29">
                  <c:v>0.2142857142857143</c:v>
                </c:pt>
                <c:pt idx="30">
                  <c:v>0.2142857142857143</c:v>
                </c:pt>
                <c:pt idx="31">
                  <c:v>0.2142857142857143</c:v>
                </c:pt>
                <c:pt idx="32">
                  <c:v>0.2142857142857143</c:v>
                </c:pt>
                <c:pt idx="33">
                  <c:v>0.2142857142857143</c:v>
                </c:pt>
                <c:pt idx="34">
                  <c:v>0.2142857142857143</c:v>
                </c:pt>
                <c:pt idx="35">
                  <c:v>0.2142857142857143</c:v>
                </c:pt>
                <c:pt idx="36">
                  <c:v>0.2142857142857143</c:v>
                </c:pt>
                <c:pt idx="37">
                  <c:v>0.2142857142857143</c:v>
                </c:pt>
                <c:pt idx="38">
                  <c:v>0.2142857142857143</c:v>
                </c:pt>
                <c:pt idx="39">
                  <c:v>0.2142857142857143</c:v>
                </c:pt>
                <c:pt idx="40">
                  <c:v>0.2142857142857143</c:v>
                </c:pt>
                <c:pt idx="41">
                  <c:v>0.2142857142857143</c:v>
                </c:pt>
                <c:pt idx="42">
                  <c:v>0.2142857142857143</c:v>
                </c:pt>
                <c:pt idx="43">
                  <c:v>0.2142857142857143</c:v>
                </c:pt>
                <c:pt idx="44">
                  <c:v>0.2142857142857143</c:v>
                </c:pt>
                <c:pt idx="45">
                  <c:v>0.2142857142857143</c:v>
                </c:pt>
                <c:pt idx="46">
                  <c:v>0.2142857142857143</c:v>
                </c:pt>
                <c:pt idx="47">
                  <c:v>0.2142857142857143</c:v>
                </c:pt>
                <c:pt idx="48">
                  <c:v>0.2285714285714286</c:v>
                </c:pt>
                <c:pt idx="49">
                  <c:v>0.2142857142857143</c:v>
                </c:pt>
                <c:pt idx="50">
                  <c:v>0.2142857142857143</c:v>
                </c:pt>
                <c:pt idx="51">
                  <c:v>0.2142857142857143</c:v>
                </c:pt>
                <c:pt idx="52">
                  <c:v>0.2142857142857143</c:v>
                </c:pt>
                <c:pt idx="53">
                  <c:v>0.2142857142857143</c:v>
                </c:pt>
                <c:pt idx="54">
                  <c:v>0.2142857142857143</c:v>
                </c:pt>
                <c:pt idx="55">
                  <c:v>0.2142857142857143</c:v>
                </c:pt>
                <c:pt idx="56">
                  <c:v>0.2142857142857143</c:v>
                </c:pt>
                <c:pt idx="57">
                  <c:v>0.2142857142857143</c:v>
                </c:pt>
                <c:pt idx="58">
                  <c:v>0.2142857142857143</c:v>
                </c:pt>
                <c:pt idx="59">
                  <c:v>0.2142857142857143</c:v>
                </c:pt>
                <c:pt idx="60">
                  <c:v>0.2142857142857143</c:v>
                </c:pt>
                <c:pt idx="61">
                  <c:v>0.2142857142857143</c:v>
                </c:pt>
                <c:pt idx="62">
                  <c:v>0.2142857142857143</c:v>
                </c:pt>
                <c:pt idx="63">
                  <c:v>0.2142857142857143</c:v>
                </c:pt>
                <c:pt idx="64">
                  <c:v>0.2142857142857143</c:v>
                </c:pt>
                <c:pt idx="65">
                  <c:v>0.2142857142857143</c:v>
                </c:pt>
                <c:pt idx="66">
                  <c:v>0.2142857142857143</c:v>
                </c:pt>
                <c:pt idx="67">
                  <c:v>0.2142857142857143</c:v>
                </c:pt>
                <c:pt idx="68">
                  <c:v>0.2142857142857143</c:v>
                </c:pt>
                <c:pt idx="69">
                  <c:v>0.2142857142857143</c:v>
                </c:pt>
                <c:pt idx="70">
                  <c:v>0.2142857142857143</c:v>
                </c:pt>
                <c:pt idx="71">
                  <c:v>0.2142857142857143</c:v>
                </c:pt>
                <c:pt idx="72">
                  <c:v>0.2142857142857143</c:v>
                </c:pt>
                <c:pt idx="73">
                  <c:v>0.2142857142857143</c:v>
                </c:pt>
                <c:pt idx="74">
                  <c:v>0.2142857142857143</c:v>
                </c:pt>
                <c:pt idx="75">
                  <c:v>0.2142857142857143</c:v>
                </c:pt>
                <c:pt idx="76">
                  <c:v>0.2142857142857143</c:v>
                </c:pt>
                <c:pt idx="77">
                  <c:v>0.2142857142857143</c:v>
                </c:pt>
                <c:pt idx="78">
                  <c:v>0.2142857142857143</c:v>
                </c:pt>
                <c:pt idx="79">
                  <c:v>0.2142857142857143</c:v>
                </c:pt>
                <c:pt idx="80">
                  <c:v>0.2142857142857143</c:v>
                </c:pt>
                <c:pt idx="81">
                  <c:v>0.2142857142857143</c:v>
                </c:pt>
                <c:pt idx="82">
                  <c:v>0.2142857142857143</c:v>
                </c:pt>
                <c:pt idx="83">
                  <c:v>0.2142857142857143</c:v>
                </c:pt>
                <c:pt idx="84">
                  <c:v>0.2142857142857143</c:v>
                </c:pt>
                <c:pt idx="85">
                  <c:v>0.2142857142857143</c:v>
                </c:pt>
                <c:pt idx="86">
                  <c:v>0.2142857142857143</c:v>
                </c:pt>
                <c:pt idx="87">
                  <c:v>0.2142857142857143</c:v>
                </c:pt>
                <c:pt idx="88">
                  <c:v>0.2142857142857143</c:v>
                </c:pt>
                <c:pt idx="89">
                  <c:v>0.2142857142857143</c:v>
                </c:pt>
                <c:pt idx="90">
                  <c:v>0.2142857142857143</c:v>
                </c:pt>
                <c:pt idx="91">
                  <c:v>0.2142857142857143</c:v>
                </c:pt>
                <c:pt idx="92">
                  <c:v>0.2142857142857143</c:v>
                </c:pt>
                <c:pt idx="93">
                  <c:v>0.2142857142857143</c:v>
                </c:pt>
              </c:numCache>
            </c:numRef>
          </c:val>
          <c:smooth val="0"/>
        </c:ser>
        <c:marker val="1"/>
        <c:axId val="2250330"/>
        <c:axId val="20252971"/>
      </c:lineChart>
      <c:dateAx>
        <c:axId val="225033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47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252971"/>
        <c:crosses val="autoZero"/>
        <c:auto val="0"/>
        <c:baseTimeUnit val="days"/>
        <c:majorUnit val="12"/>
        <c:majorTimeUnit val="months"/>
        <c:minorUnit val="12"/>
        <c:minorTimeUnit val="months"/>
        <c:noMultiLvlLbl val="0"/>
      </c:dateAx>
      <c:valAx>
        <c:axId val="2025297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00" sourceLinked="0"/>
        <c:majorTickMark val="out"/>
        <c:minorTickMark val="none"/>
        <c:tickLblPos val="nextTo"/>
        <c:spPr>
          <a:ln w="3175">
            <a:solidFill>
              <a:srgbClr val="000000"/>
            </a:solidFill>
          </a:ln>
        </c:spPr>
        <c:crossAx val="225033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H</a:t>
            </a:r>
          </a:p>
        </c:rich>
      </c:tx>
      <c:layout>
        <c:manualLayout>
          <c:xMode val="factor"/>
          <c:yMode val="factor"/>
          <c:x val="-0.4925"/>
          <c:y val="-0.01225"/>
        </c:manualLayout>
      </c:layout>
      <c:spPr>
        <a:noFill/>
        <a:ln w="3175">
          <a:noFill/>
        </a:ln>
      </c:spPr>
    </c:title>
    <c:plotArea>
      <c:layout>
        <c:manualLayout>
          <c:xMode val="edge"/>
          <c:yMode val="edge"/>
          <c:x val="0.34425"/>
          <c:y val="0.15125"/>
          <c:w val="0.08975"/>
          <c:h val="0.823"/>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48059012"/>
        <c:axId val="29877925"/>
      </c:lineChart>
      <c:catAx>
        <c:axId val="48059012"/>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29877925"/>
        <c:crosses val="autoZero"/>
        <c:auto val="1"/>
        <c:lblOffset val="100"/>
        <c:tickLblSkip val="1"/>
        <c:noMultiLvlLbl val="0"/>
      </c:catAx>
      <c:valAx>
        <c:axId val="29877925"/>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805901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Inorganic N</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data'!$E$29:$E$119</c:f>
              <c:strCache>
                <c:ptCount val="91"/>
                <c:pt idx="0">
                  <c:v>34892</c:v>
                </c:pt>
                <c:pt idx="1">
                  <c:v>34899</c:v>
                </c:pt>
                <c:pt idx="2">
                  <c:v>34906</c:v>
                </c:pt>
                <c:pt idx="3">
                  <c:v>34927</c:v>
                </c:pt>
                <c:pt idx="4">
                  <c:v>34934</c:v>
                </c:pt>
                <c:pt idx="5">
                  <c:v>34941</c:v>
                </c:pt>
                <c:pt idx="6">
                  <c:v>34948</c:v>
                </c:pt>
                <c:pt idx="7">
                  <c:v>34955</c:v>
                </c:pt>
                <c:pt idx="8">
                  <c:v>34962</c:v>
                </c:pt>
                <c:pt idx="9">
                  <c:v>34969</c:v>
                </c:pt>
                <c:pt idx="10">
                  <c:v>34976</c:v>
                </c:pt>
                <c:pt idx="11">
                  <c:v>34983</c:v>
                </c:pt>
                <c:pt idx="12">
                  <c:v>34990</c:v>
                </c:pt>
                <c:pt idx="13">
                  <c:v>34997</c:v>
                </c:pt>
                <c:pt idx="14">
                  <c:v>35004</c:v>
                </c:pt>
                <c:pt idx="15">
                  <c:v>35011</c:v>
                </c:pt>
                <c:pt idx="16">
                  <c:v>35028</c:v>
                </c:pt>
                <c:pt idx="17">
                  <c:v>35042</c:v>
                </c:pt>
                <c:pt idx="21">
                  <c:v>35175</c:v>
                </c:pt>
                <c:pt idx="22">
                  <c:v>35190</c:v>
                </c:pt>
                <c:pt idx="23">
                  <c:v>35199</c:v>
                </c:pt>
                <c:pt idx="24">
                  <c:v>35203</c:v>
                </c:pt>
                <c:pt idx="25">
                  <c:v>35220</c:v>
                </c:pt>
                <c:pt idx="26">
                  <c:v>35227</c:v>
                </c:pt>
                <c:pt idx="27">
                  <c:v>35234</c:v>
                </c:pt>
                <c:pt idx="28">
                  <c:v>35241</c:v>
                </c:pt>
                <c:pt idx="29">
                  <c:v>35248</c:v>
                </c:pt>
                <c:pt idx="30">
                  <c:v>35255</c:v>
                </c:pt>
                <c:pt idx="31">
                  <c:v>35262</c:v>
                </c:pt>
                <c:pt idx="32">
                  <c:v>35283</c:v>
                </c:pt>
                <c:pt idx="33">
                  <c:v>35290</c:v>
                </c:pt>
                <c:pt idx="34">
                  <c:v>35297</c:v>
                </c:pt>
                <c:pt idx="35">
                  <c:v>35304</c:v>
                </c:pt>
                <c:pt idx="36">
                  <c:v>35311</c:v>
                </c:pt>
                <c:pt idx="37">
                  <c:v>35318</c:v>
                </c:pt>
                <c:pt idx="38">
                  <c:v>35325</c:v>
                </c:pt>
                <c:pt idx="39">
                  <c:v>35332</c:v>
                </c:pt>
                <c:pt idx="40">
                  <c:v>35339</c:v>
                </c:pt>
                <c:pt idx="41">
                  <c:v>35346</c:v>
                </c:pt>
                <c:pt idx="42">
                  <c:v>35353</c:v>
                </c:pt>
                <c:pt idx="43">
                  <c:v>35360</c:v>
                </c:pt>
                <c:pt idx="44">
                  <c:v>35367</c:v>
                </c:pt>
                <c:pt idx="45">
                  <c:v>35374</c:v>
                </c:pt>
                <c:pt idx="46">
                  <c:v>35386</c:v>
                </c:pt>
                <c:pt idx="47">
                  <c:v>35414</c:v>
                </c:pt>
                <c:pt idx="48">
                  <c:v>35463</c:v>
                </c:pt>
                <c:pt idx="49">
                  <c:v>35476</c:v>
                </c:pt>
                <c:pt idx="50">
                  <c:v>35497</c:v>
                </c:pt>
                <c:pt idx="51">
                  <c:v>35512</c:v>
                </c:pt>
                <c:pt idx="52">
                  <c:v>35520</c:v>
                </c:pt>
                <c:pt idx="53">
                  <c:v>35533</c:v>
                </c:pt>
                <c:pt idx="54">
                  <c:v>35545</c:v>
                </c:pt>
                <c:pt idx="55">
                  <c:v>35553</c:v>
                </c:pt>
                <c:pt idx="56">
                  <c:v>35567</c:v>
                </c:pt>
                <c:pt idx="57">
                  <c:v>35574</c:v>
                </c:pt>
                <c:pt idx="58">
                  <c:v>35582</c:v>
                </c:pt>
                <c:pt idx="59">
                  <c:v>35589</c:v>
                </c:pt>
                <c:pt idx="60">
                  <c:v>35596</c:v>
                </c:pt>
                <c:pt idx="61">
                  <c:v>35603</c:v>
                </c:pt>
                <c:pt idx="62">
                  <c:v>35610</c:v>
                </c:pt>
                <c:pt idx="63">
                  <c:v>35617</c:v>
                </c:pt>
                <c:pt idx="64">
                  <c:v>35624</c:v>
                </c:pt>
                <c:pt idx="65">
                  <c:v>35631</c:v>
                </c:pt>
                <c:pt idx="66">
                  <c:v>35638</c:v>
                </c:pt>
                <c:pt idx="67">
                  <c:v>35652</c:v>
                </c:pt>
                <c:pt idx="68">
                  <c:v>35659</c:v>
                </c:pt>
                <c:pt idx="69">
                  <c:v>35666</c:v>
                </c:pt>
                <c:pt idx="70">
                  <c:v>35687</c:v>
                </c:pt>
                <c:pt idx="71">
                  <c:v>35694</c:v>
                </c:pt>
                <c:pt idx="72">
                  <c:v>35701</c:v>
                </c:pt>
                <c:pt idx="73">
                  <c:v>35708</c:v>
                </c:pt>
                <c:pt idx="74">
                  <c:v>35715</c:v>
                </c:pt>
                <c:pt idx="75">
                  <c:v>35722</c:v>
                </c:pt>
                <c:pt idx="76">
                  <c:v>35729</c:v>
                </c:pt>
                <c:pt idx="77">
                  <c:v>35736</c:v>
                </c:pt>
                <c:pt idx="78">
                  <c:v>35750</c:v>
                </c:pt>
                <c:pt idx="79">
                  <c:v>35764</c:v>
                </c:pt>
                <c:pt idx="80">
                  <c:v>35778</c:v>
                </c:pt>
                <c:pt idx="81">
                  <c:v>35806</c:v>
                </c:pt>
                <c:pt idx="82">
                  <c:v>35820</c:v>
                </c:pt>
                <c:pt idx="83">
                  <c:v>35848</c:v>
                </c:pt>
                <c:pt idx="84">
                  <c:v>35862</c:v>
                </c:pt>
                <c:pt idx="85">
                  <c:v>35876</c:v>
                </c:pt>
                <c:pt idx="86">
                  <c:v>35890</c:v>
                </c:pt>
                <c:pt idx="87">
                  <c:v>35925</c:v>
                </c:pt>
                <c:pt idx="88">
                  <c:v>35946</c:v>
                </c:pt>
                <c:pt idx="89">
                  <c:v>35960</c:v>
                </c:pt>
                <c:pt idx="90">
                  <c:v>35974</c:v>
                </c:pt>
              </c:strCache>
            </c:strRef>
          </c:cat>
          <c:val>
            <c:numRef>
              <c:f>'Stream Gauge 4 data'!$AX$29:$AX$119</c:f>
              <c:numCache>
                <c:ptCount val="91"/>
                <c:pt idx="0">
                  <c:v>2.5</c:v>
                </c:pt>
                <c:pt idx="1">
                  <c:v>2.5</c:v>
                </c:pt>
                <c:pt idx="2">
                  <c:v>2.5</c:v>
                </c:pt>
                <c:pt idx="3">
                  <c:v>2.7142857142857144</c:v>
                </c:pt>
                <c:pt idx="4">
                  <c:v>2.642857142857143</c:v>
                </c:pt>
                <c:pt idx="5">
                  <c:v>5.071428571428571</c:v>
                </c:pt>
                <c:pt idx="6">
                  <c:v>4.7142857142857135</c:v>
                </c:pt>
                <c:pt idx="7">
                  <c:v>5.5</c:v>
                </c:pt>
                <c:pt idx="8">
                  <c:v>4.285714285714286</c:v>
                </c:pt>
                <c:pt idx="9">
                  <c:v>5.2857142857142865</c:v>
                </c:pt>
                <c:pt idx="10">
                  <c:v>6.428571428571429</c:v>
                </c:pt>
                <c:pt idx="11">
                  <c:v>5.2857142857142865</c:v>
                </c:pt>
                <c:pt idx="12">
                  <c:v>5.214285714285714</c:v>
                </c:pt>
                <c:pt idx="13">
                  <c:v>7.857142857142857</c:v>
                </c:pt>
                <c:pt idx="14">
                  <c:v>5.285714285714286</c:v>
                </c:pt>
                <c:pt idx="15">
                  <c:v>3.7142857142857144</c:v>
                </c:pt>
                <c:pt idx="16">
                  <c:v>5.857142857142857</c:v>
                </c:pt>
                <c:pt idx="17">
                  <c:v>4.785714285714286</c:v>
                </c:pt>
                <c:pt idx="18">
                  <c:v>5.071428571428571</c:v>
                </c:pt>
                <c:pt idx="19">
                  <c:v>6.214285714285714</c:v>
                </c:pt>
                <c:pt idx="20">
                  <c:v>19.785714285714285</c:v>
                </c:pt>
                <c:pt idx="21">
                  <c:v>6.285714285714286</c:v>
                </c:pt>
                <c:pt idx="22">
                  <c:v>5.857142857142857</c:v>
                </c:pt>
                <c:pt idx="23">
                  <c:v>2.642857142857143</c:v>
                </c:pt>
                <c:pt idx="24">
                  <c:v>3.0714285714285716</c:v>
                </c:pt>
                <c:pt idx="25">
                  <c:v>3.7857142857142856</c:v>
                </c:pt>
                <c:pt idx="26">
                  <c:v>2.5</c:v>
                </c:pt>
                <c:pt idx="27">
                  <c:v>2.5</c:v>
                </c:pt>
                <c:pt idx="28">
                  <c:v>4.5</c:v>
                </c:pt>
                <c:pt idx="29">
                  <c:v>2.5</c:v>
                </c:pt>
                <c:pt idx="30">
                  <c:v>2.5</c:v>
                </c:pt>
                <c:pt idx="31">
                  <c:v>2.5</c:v>
                </c:pt>
                <c:pt idx="32">
                  <c:v>2.5</c:v>
                </c:pt>
                <c:pt idx="33">
                  <c:v>2.5</c:v>
                </c:pt>
                <c:pt idx="34">
                  <c:v>2.5</c:v>
                </c:pt>
                <c:pt idx="35">
                  <c:v>2.5</c:v>
                </c:pt>
                <c:pt idx="36">
                  <c:v>4.071428571428571</c:v>
                </c:pt>
                <c:pt idx="37">
                  <c:v>4.7857142857142865</c:v>
                </c:pt>
                <c:pt idx="38">
                  <c:v>4.714285714285714</c:v>
                </c:pt>
                <c:pt idx="39">
                  <c:v>6.142857142857143</c:v>
                </c:pt>
                <c:pt idx="40">
                  <c:v>6.214285714285715</c:v>
                </c:pt>
                <c:pt idx="41">
                  <c:v>4.571428571428571</c:v>
                </c:pt>
                <c:pt idx="42">
                  <c:v>5.857142857142858</c:v>
                </c:pt>
                <c:pt idx="43">
                  <c:v>5.357142857142858</c:v>
                </c:pt>
                <c:pt idx="44">
                  <c:v>4.642857142857143</c:v>
                </c:pt>
                <c:pt idx="45">
                  <c:v>4.928571428571428</c:v>
                </c:pt>
                <c:pt idx="46">
                  <c:v>2.785714285714286</c:v>
                </c:pt>
                <c:pt idx="47">
                  <c:v>6.214285714285714</c:v>
                </c:pt>
                <c:pt idx="48">
                  <c:v>5.357142857142858</c:v>
                </c:pt>
                <c:pt idx="49">
                  <c:v>6.5</c:v>
                </c:pt>
                <c:pt idx="50">
                  <c:v>3.5000000000000004</c:v>
                </c:pt>
                <c:pt idx="51">
                  <c:v>2.5</c:v>
                </c:pt>
                <c:pt idx="52">
                  <c:v>2.5</c:v>
                </c:pt>
                <c:pt idx="53">
                  <c:v>2.5</c:v>
                </c:pt>
                <c:pt idx="54">
                  <c:v>3.7285714285714286</c:v>
                </c:pt>
                <c:pt idx="55">
                  <c:v>2.5</c:v>
                </c:pt>
                <c:pt idx="56">
                  <c:v>2.928571428571429</c:v>
                </c:pt>
                <c:pt idx="57">
                  <c:v>2.5285714285714285</c:v>
                </c:pt>
                <c:pt idx="58">
                  <c:v>2.5</c:v>
                </c:pt>
                <c:pt idx="59">
                  <c:v>2.5</c:v>
                </c:pt>
                <c:pt idx="60">
                  <c:v>2.5</c:v>
                </c:pt>
                <c:pt idx="61">
                  <c:v>2.5357142857142856</c:v>
                </c:pt>
                <c:pt idx="62">
                  <c:v>7.65</c:v>
                </c:pt>
                <c:pt idx="63">
                  <c:v>2.5</c:v>
                </c:pt>
                <c:pt idx="64">
                  <c:v>2.5</c:v>
                </c:pt>
                <c:pt idx="65">
                  <c:v>2.5</c:v>
                </c:pt>
                <c:pt idx="66">
                  <c:v>2.5</c:v>
                </c:pt>
                <c:pt idx="67">
                  <c:v>2.5</c:v>
                </c:pt>
                <c:pt idx="68">
                  <c:v>2.5</c:v>
                </c:pt>
                <c:pt idx="69">
                  <c:v>2.5</c:v>
                </c:pt>
                <c:pt idx="70">
                  <c:v>2.5</c:v>
                </c:pt>
                <c:pt idx="71">
                  <c:v>2.5</c:v>
                </c:pt>
                <c:pt idx="72">
                  <c:v>2.5</c:v>
                </c:pt>
                <c:pt idx="73">
                  <c:v>2.5</c:v>
                </c:pt>
                <c:pt idx="74">
                  <c:v>4.357142857142857</c:v>
                </c:pt>
                <c:pt idx="75">
                  <c:v>10.252571428571427</c:v>
                </c:pt>
                <c:pt idx="76">
                  <c:v>4.0617</c:v>
                </c:pt>
                <c:pt idx="77">
                  <c:v>4.667192857142857</c:v>
                </c:pt>
                <c:pt idx="78">
                  <c:v>6.714285714285714</c:v>
                </c:pt>
                <c:pt idx="79">
                  <c:v>4.5</c:v>
                </c:pt>
                <c:pt idx="80">
                  <c:v>2.857142857142857</c:v>
                </c:pt>
                <c:pt idx="81">
                  <c:v>2.5</c:v>
                </c:pt>
                <c:pt idx="82">
                  <c:v>4.571428571428571</c:v>
                </c:pt>
                <c:pt idx="83">
                  <c:v>3.2384714285714287</c:v>
                </c:pt>
                <c:pt idx="84">
                  <c:v>3.420164285714286</c:v>
                </c:pt>
                <c:pt idx="85">
                  <c:v>2.6504357142857145</c:v>
                </c:pt>
                <c:pt idx="86">
                  <c:v>3.8445357142857146</c:v>
                </c:pt>
                <c:pt idx="87">
                  <c:v>2.5</c:v>
                </c:pt>
                <c:pt idx="88">
                  <c:v>2.5</c:v>
                </c:pt>
                <c:pt idx="89">
                  <c:v>2.5</c:v>
                </c:pt>
                <c:pt idx="90">
                  <c:v>2.5</c:v>
                </c:pt>
              </c:numCache>
            </c:numRef>
          </c:val>
          <c:smooth val="0"/>
        </c:ser>
        <c:marker val="1"/>
        <c:axId val="465870"/>
        <c:axId val="4192831"/>
      </c:lineChart>
      <c:dateAx>
        <c:axId val="46587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9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192831"/>
        <c:crosses val="autoZero"/>
        <c:auto val="0"/>
        <c:baseTimeUnit val="days"/>
        <c:majorUnit val="12"/>
        <c:majorTimeUnit val="months"/>
        <c:minorUnit val="12"/>
        <c:minorTimeUnit val="months"/>
        <c:noMultiLvlLbl val="0"/>
      </c:dateAx>
      <c:valAx>
        <c:axId val="419283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6587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H</a:t>
            </a:r>
          </a:p>
        </c:rich>
      </c:tx>
      <c:layout>
        <c:manualLayout>
          <c:xMode val="factor"/>
          <c:yMode val="factor"/>
          <c:x val="-0.4925"/>
          <c:y val="-0.01225"/>
        </c:manualLayout>
      </c:layout>
      <c:spPr>
        <a:noFill/>
        <a:ln w="3175">
          <a:noFill/>
        </a:ln>
      </c:spPr>
    </c:title>
    <c:plotArea>
      <c:layout>
        <c:manualLayout>
          <c:xMode val="edge"/>
          <c:yMode val="edge"/>
          <c:x val="0.34425"/>
          <c:y val="0.15125"/>
          <c:w val="0.08975"/>
          <c:h val="0.823"/>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37735480"/>
        <c:axId val="4075001"/>
      </c:lineChart>
      <c:catAx>
        <c:axId val="37735480"/>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4075001"/>
        <c:crosses val="autoZero"/>
        <c:auto val="1"/>
        <c:lblOffset val="100"/>
        <c:tickLblSkip val="1"/>
        <c:noMultiLvlLbl val="0"/>
      </c:catAx>
      <c:valAx>
        <c:axId val="4075001"/>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773548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H</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data'!$AW$26:$AW$119</c:f>
              <c:numCache>
                <c:ptCount val="94"/>
                <c:pt idx="0">
                  <c:v>0.8128305161640995</c:v>
                </c:pt>
                <c:pt idx="1">
                  <c:v>1.1748975549395304</c:v>
                </c:pt>
                <c:pt idx="2">
                  <c:v>1.1748975549395304</c:v>
                </c:pt>
                <c:pt idx="3">
                  <c:v>0.9549925860214369</c:v>
                </c:pt>
                <c:pt idx="4">
                  <c:v>0.891250938133746</c:v>
                </c:pt>
                <c:pt idx="5">
                  <c:v>0.7585775750291835</c:v>
                </c:pt>
                <c:pt idx="6">
                  <c:v>0.8317637711026709</c:v>
                </c:pt>
                <c:pt idx="7">
                  <c:v>0.891250938133746</c:v>
                </c:pt>
                <c:pt idx="8">
                  <c:v>0.9120108393559097</c:v>
                </c:pt>
                <c:pt idx="9">
                  <c:v>1.995262314968879</c:v>
                </c:pt>
                <c:pt idx="10">
                  <c:v>2.884031503126606</c:v>
                </c:pt>
                <c:pt idx="11">
                  <c:v>2.0417379446695274</c:v>
                </c:pt>
                <c:pt idx="12">
                  <c:v>1.6218100973589298</c:v>
                </c:pt>
                <c:pt idx="13">
                  <c:v>1.6982436524617461</c:v>
                </c:pt>
                <c:pt idx="14">
                  <c:v>1.995262314968879</c:v>
                </c:pt>
                <c:pt idx="15">
                  <c:v>1.3489628825916533</c:v>
                </c:pt>
                <c:pt idx="16">
                  <c:v>1.8620871366628657</c:v>
                </c:pt>
                <c:pt idx="17">
                  <c:v>1.7378008287493765</c:v>
                </c:pt>
                <c:pt idx="18">
                  <c:v>1.4125375446227555</c:v>
                </c:pt>
                <c:pt idx="19">
                  <c:v>1.6982436524617461</c:v>
                </c:pt>
                <c:pt idx="20">
                  <c:v>1.4791083881682072</c:v>
                </c:pt>
                <c:pt idx="21">
                  <c:v>1.7378008287493765</c:v>
                </c:pt>
                <c:pt idx="22">
                  <c:v>2.0417379446695274</c:v>
                </c:pt>
                <c:pt idx="23">
                  <c:v>2.754228703338169</c:v>
                </c:pt>
                <c:pt idx="24">
                  <c:v>2.187761623949552</c:v>
                </c:pt>
                <c:pt idx="25">
                  <c:v>2.454708915685029</c:v>
                </c:pt>
                <c:pt idx="26">
                  <c:v>1.445439770745928</c:v>
                </c:pt>
                <c:pt idx="27">
                  <c:v>1.8197008586099825</c:v>
                </c:pt>
                <c:pt idx="28">
                  <c:v>1.8620871366628657</c:v>
                </c:pt>
                <c:pt idx="29">
                  <c:v>1.6982436524617461</c:v>
                </c:pt>
                <c:pt idx="30">
                  <c:v>2.344228815319923</c:v>
                </c:pt>
                <c:pt idx="31">
                  <c:v>1.6218100973589298</c:v>
                </c:pt>
                <c:pt idx="32">
                  <c:v>1.8197008586099825</c:v>
                </c:pt>
                <c:pt idx="33">
                  <c:v>1.7378008287493765</c:v>
                </c:pt>
                <c:pt idx="34">
                  <c:v>1.8197008586099825</c:v>
                </c:pt>
                <c:pt idx="35">
                  <c:v>1.9498445997580456</c:v>
                </c:pt>
                <c:pt idx="36">
                  <c:v>1.9498445997580456</c:v>
                </c:pt>
                <c:pt idx="37">
                  <c:v>1.5488166189124828</c:v>
                </c:pt>
                <c:pt idx="38">
                  <c:v>1.5135612484362073</c:v>
                </c:pt>
                <c:pt idx="39">
                  <c:v>1.7378008287493765</c:v>
                </c:pt>
                <c:pt idx="40">
                  <c:v>2.0417379446695274</c:v>
                </c:pt>
                <c:pt idx="41">
                  <c:v>2.2387211385683377</c:v>
                </c:pt>
                <c:pt idx="42">
                  <c:v>2.0417379446695274</c:v>
                </c:pt>
                <c:pt idx="43">
                  <c:v>1.9054607179632483</c:v>
                </c:pt>
                <c:pt idx="44">
                  <c:v>1.8620871366628657</c:v>
                </c:pt>
                <c:pt idx="45">
                  <c:v>1.4125375446227555</c:v>
                </c:pt>
                <c:pt idx="46">
                  <c:v>1.6218100973589298</c:v>
                </c:pt>
                <c:pt idx="47">
                  <c:v>1.7378008287493765</c:v>
                </c:pt>
                <c:pt idx="48">
                  <c:v>1.8197008586099825</c:v>
                </c:pt>
                <c:pt idx="49">
                  <c:v>2.290867652767775</c:v>
                </c:pt>
                <c:pt idx="50">
                  <c:v>2.884031503126606</c:v>
                </c:pt>
                <c:pt idx="51">
                  <c:v>0.891250938133746</c:v>
                </c:pt>
                <c:pt idx="52">
                  <c:v>1.8620871366628657</c:v>
                </c:pt>
                <c:pt idx="53">
                  <c:v>1.071519305237607</c:v>
                </c:pt>
                <c:pt idx="54">
                  <c:v>3.5481338923357533</c:v>
                </c:pt>
                <c:pt idx="55">
                  <c:v>2.089296130854041</c:v>
                </c:pt>
                <c:pt idx="56">
                  <c:v>1.8197008586099825</c:v>
                </c:pt>
                <c:pt idx="57">
                  <c:v>1.8620871366628657</c:v>
                </c:pt>
                <c:pt idx="58">
                  <c:v>2.089296130854041</c:v>
                </c:pt>
                <c:pt idx="59">
                  <c:v>2.089296130854041</c:v>
                </c:pt>
                <c:pt idx="60">
                  <c:v>2.187761623949552</c:v>
                </c:pt>
                <c:pt idx="61">
                  <c:v>2.1379620895022327</c:v>
                </c:pt>
                <c:pt idx="62">
                  <c:v>1.6218100973589298</c:v>
                </c:pt>
                <c:pt idx="63">
                  <c:v>0.27542287033381685</c:v>
                </c:pt>
                <c:pt idx="64">
                  <c:v>0.25703957827688645</c:v>
                </c:pt>
                <c:pt idx="65">
                  <c:v>0.5248074602497723</c:v>
                </c:pt>
                <c:pt idx="66">
                  <c:v>0.7585775750291835</c:v>
                </c:pt>
                <c:pt idx="67">
                  <c:v>0.9549925860214369</c:v>
                </c:pt>
                <c:pt idx="68">
                  <c:v>1.1857687481671597</c:v>
                </c:pt>
                <c:pt idx="69">
                  <c:v>0.8550667128846842</c:v>
                </c:pt>
                <c:pt idx="70">
                  <c:v>1.2274392311584084</c:v>
                </c:pt>
                <c:pt idx="71">
                  <c:v>0.7798301105232593</c:v>
                </c:pt>
                <c:pt idx="72">
                  <c:v>0.743019137896702</c:v>
                </c:pt>
                <c:pt idx="73">
                  <c:v>1.4223287871228185</c:v>
                </c:pt>
                <c:pt idx="74">
                  <c:v>1.076465213629835</c:v>
                </c:pt>
                <c:pt idx="75">
                  <c:v>1.3121998990192043</c:v>
                </c:pt>
                <c:pt idx="76">
                  <c:v>0.9078205301781861</c:v>
                </c:pt>
                <c:pt idx="77">
                  <c:v>1.3182567385564075</c:v>
                </c:pt>
                <c:pt idx="78">
                  <c:v>1.5595525028269523</c:v>
                </c:pt>
                <c:pt idx="79">
                  <c:v>1.1194378834671526</c:v>
                </c:pt>
                <c:pt idx="80">
                  <c:v>1.1694993910198699</c:v>
                </c:pt>
                <c:pt idx="81">
                  <c:v>1.0256519262514079</c:v>
                </c:pt>
                <c:pt idx="82">
                  <c:v>1.2189895989248674</c:v>
                </c:pt>
                <c:pt idx="83">
                  <c:v>1.3963683610559363</c:v>
                </c:pt>
                <c:pt idx="84">
                  <c:v>1.6634126503701698</c:v>
                </c:pt>
                <c:pt idx="85">
                  <c:v>0.7726805850957021</c:v>
                </c:pt>
                <c:pt idx="86">
                  <c:v>1.1194378834671526</c:v>
                </c:pt>
                <c:pt idx="87">
                  <c:v>0.7177942912713614</c:v>
                </c:pt>
                <c:pt idx="88">
                  <c:v>1.2912192736135335</c:v>
                </c:pt>
                <c:pt idx="89">
                  <c:v>0.9418895965228419</c:v>
                </c:pt>
                <c:pt idx="90">
                  <c:v>0.5675446054085466</c:v>
                </c:pt>
                <c:pt idx="91">
                  <c:v>0.5420008904016239</c:v>
                </c:pt>
                <c:pt idx="92">
                  <c:v>0.6622165037017615</c:v>
                </c:pt>
                <c:pt idx="93">
                  <c:v>0.6025595860743581</c:v>
                </c:pt>
              </c:numCache>
            </c:numRef>
          </c:val>
          <c:smooth val="0"/>
        </c:ser>
        <c:marker val="1"/>
        <c:axId val="36675010"/>
        <c:axId val="61639635"/>
      </c:lineChart>
      <c:dateAx>
        <c:axId val="3667501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2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1639635"/>
        <c:crosses val="autoZero"/>
        <c:auto val="0"/>
        <c:baseTimeUnit val="days"/>
        <c:majorUnit val="12"/>
        <c:majorTimeUnit val="months"/>
        <c:minorUnit val="12"/>
        <c:minorTimeUnit val="months"/>
        <c:noMultiLvlLbl val="0"/>
      </c:dateAx>
      <c:valAx>
        <c:axId val="6163963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3667501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K</a:t>
            </a:r>
          </a:p>
        </c:rich>
      </c:tx>
      <c:layout>
        <c:manualLayout>
          <c:xMode val="factor"/>
          <c:yMode val="factor"/>
          <c:x val="-0.4925"/>
          <c:y val="-0.01225"/>
        </c:manualLayout>
      </c:layout>
      <c:spPr>
        <a:noFill/>
        <a:ln w="3175">
          <a:noFill/>
        </a:ln>
      </c:spPr>
    </c:title>
    <c:plotArea>
      <c:layout>
        <c:manualLayout>
          <c:xMode val="edge"/>
          <c:yMode val="edge"/>
          <c:x val="0.34425"/>
          <c:y val="0.15125"/>
          <c:w val="0.08975"/>
          <c:h val="0.823"/>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17885804"/>
        <c:axId val="26754509"/>
      </c:lineChart>
      <c:catAx>
        <c:axId val="17885804"/>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26754509"/>
        <c:crosses val="autoZero"/>
        <c:auto val="1"/>
        <c:lblOffset val="100"/>
        <c:tickLblSkip val="1"/>
        <c:noMultiLvlLbl val="0"/>
      </c:catAx>
      <c:valAx>
        <c:axId val="26754509"/>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788580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K</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data'!$AI$26:$AI$119</c:f>
              <c:numCache>
                <c:ptCount val="94"/>
                <c:pt idx="0">
                  <c:v>2.5641025641025643</c:v>
                </c:pt>
                <c:pt idx="1">
                  <c:v>2.5641025641025643</c:v>
                </c:pt>
                <c:pt idx="2">
                  <c:v>2.5641025641025643</c:v>
                </c:pt>
                <c:pt idx="3">
                  <c:v>2.5641025641025643</c:v>
                </c:pt>
                <c:pt idx="4">
                  <c:v>2.7435897435897436</c:v>
                </c:pt>
                <c:pt idx="5">
                  <c:v>2.5641025641025643</c:v>
                </c:pt>
                <c:pt idx="6">
                  <c:v>2.5641025641025643</c:v>
                </c:pt>
                <c:pt idx="7">
                  <c:v>3</c:v>
                </c:pt>
                <c:pt idx="8">
                  <c:v>3.846153846153846</c:v>
                </c:pt>
                <c:pt idx="9">
                  <c:v>2.8205128205128207</c:v>
                </c:pt>
                <c:pt idx="10">
                  <c:v>2.5641025641025643</c:v>
                </c:pt>
                <c:pt idx="11">
                  <c:v>3.3333333333333335</c:v>
                </c:pt>
                <c:pt idx="12">
                  <c:v>4.615384615384615</c:v>
                </c:pt>
                <c:pt idx="13">
                  <c:v>3.5897435897435903</c:v>
                </c:pt>
                <c:pt idx="14">
                  <c:v>3.846153846153846</c:v>
                </c:pt>
                <c:pt idx="15">
                  <c:v>3.846153846153846</c:v>
                </c:pt>
                <c:pt idx="16">
                  <c:v>3.3333333333333335</c:v>
                </c:pt>
                <c:pt idx="17">
                  <c:v>3.846153846153846</c:v>
                </c:pt>
                <c:pt idx="18">
                  <c:v>3.5897435897435903</c:v>
                </c:pt>
                <c:pt idx="19">
                  <c:v>4.102564102564102</c:v>
                </c:pt>
                <c:pt idx="20">
                  <c:v>2.5641025641025643</c:v>
                </c:pt>
                <c:pt idx="21">
                  <c:v>4.384615384615385</c:v>
                </c:pt>
                <c:pt idx="22">
                  <c:v>3.076923076923077</c:v>
                </c:pt>
                <c:pt idx="23">
                  <c:v>3.5128205128205128</c:v>
                </c:pt>
                <c:pt idx="24">
                  <c:v>4.512820512820513</c:v>
                </c:pt>
                <c:pt idx="25">
                  <c:v>3.4102564102564106</c:v>
                </c:pt>
                <c:pt idx="26">
                  <c:v>5.435897435897435</c:v>
                </c:pt>
                <c:pt idx="27">
                  <c:v>4.615384615384615</c:v>
                </c:pt>
                <c:pt idx="28">
                  <c:v>2.6153846153846154</c:v>
                </c:pt>
                <c:pt idx="29">
                  <c:v>2.871794871794872</c:v>
                </c:pt>
                <c:pt idx="30">
                  <c:v>3.7948717948717947</c:v>
                </c:pt>
                <c:pt idx="31">
                  <c:v>3.7948717948717947</c:v>
                </c:pt>
                <c:pt idx="32">
                  <c:v>2.7435897435897436</c:v>
                </c:pt>
                <c:pt idx="33">
                  <c:v>2.5641025641025643</c:v>
                </c:pt>
                <c:pt idx="34">
                  <c:v>2.5641025641025643</c:v>
                </c:pt>
                <c:pt idx="35">
                  <c:v>3.5897435897435903</c:v>
                </c:pt>
                <c:pt idx="36">
                  <c:v>2.8205128205128207</c:v>
                </c:pt>
                <c:pt idx="37">
                  <c:v>3.3333333333333335</c:v>
                </c:pt>
                <c:pt idx="38">
                  <c:v>3.076923076923077</c:v>
                </c:pt>
                <c:pt idx="39">
                  <c:v>2.641025641025641</c:v>
                </c:pt>
                <c:pt idx="40">
                  <c:v>3.8974358974358974</c:v>
                </c:pt>
                <c:pt idx="41">
                  <c:v>4.743589743589744</c:v>
                </c:pt>
                <c:pt idx="42">
                  <c:v>3.7948717948717947</c:v>
                </c:pt>
                <c:pt idx="43">
                  <c:v>4.076923076923077</c:v>
                </c:pt>
                <c:pt idx="44">
                  <c:v>4.461538461538462</c:v>
                </c:pt>
                <c:pt idx="45">
                  <c:v>10.076923076923077</c:v>
                </c:pt>
                <c:pt idx="46">
                  <c:v>5.153846153846154</c:v>
                </c:pt>
                <c:pt idx="47">
                  <c:v>5.589743589743589</c:v>
                </c:pt>
                <c:pt idx="48">
                  <c:v>4.0256410256410255</c:v>
                </c:pt>
                <c:pt idx="49">
                  <c:v>5.3076923076923075</c:v>
                </c:pt>
                <c:pt idx="50">
                  <c:v>5.358974358974359</c:v>
                </c:pt>
                <c:pt idx="51">
                  <c:v>3.5641025641025648</c:v>
                </c:pt>
                <c:pt idx="52">
                  <c:v>4.487179487179487</c:v>
                </c:pt>
                <c:pt idx="53">
                  <c:v>4.769230769230769</c:v>
                </c:pt>
                <c:pt idx="54">
                  <c:v>4.820512820512821</c:v>
                </c:pt>
                <c:pt idx="55">
                  <c:v>4.333333333333334</c:v>
                </c:pt>
                <c:pt idx="56">
                  <c:v>4.692307692307692</c:v>
                </c:pt>
                <c:pt idx="57">
                  <c:v>3.7948717948717947</c:v>
                </c:pt>
                <c:pt idx="58">
                  <c:v>5.102564102564102</c:v>
                </c:pt>
                <c:pt idx="59">
                  <c:v>4.666666666666666</c:v>
                </c:pt>
                <c:pt idx="60">
                  <c:v>5.051282051282051</c:v>
                </c:pt>
                <c:pt idx="61">
                  <c:v>4.615384615384615</c:v>
                </c:pt>
                <c:pt idx="62">
                  <c:v>3.7948717948717947</c:v>
                </c:pt>
                <c:pt idx="63">
                  <c:v>3.5128205128205128</c:v>
                </c:pt>
                <c:pt idx="64">
                  <c:v>4.769230769230769</c:v>
                </c:pt>
                <c:pt idx="65">
                  <c:v>5.666666666666667</c:v>
                </c:pt>
                <c:pt idx="66">
                  <c:v>3.8974358974358974</c:v>
                </c:pt>
                <c:pt idx="67">
                  <c:v>4.3589743589743595</c:v>
                </c:pt>
                <c:pt idx="68">
                  <c:v>2.802564102564103</c:v>
                </c:pt>
                <c:pt idx="69">
                  <c:v>2.9743589743589745</c:v>
                </c:pt>
                <c:pt idx="70">
                  <c:v>3.8871794871794876</c:v>
                </c:pt>
                <c:pt idx="71">
                  <c:v>2.746153846153846</c:v>
                </c:pt>
                <c:pt idx="72">
                  <c:v>3.2025641025641023</c:v>
                </c:pt>
                <c:pt idx="73">
                  <c:v>3.3179487179487177</c:v>
                </c:pt>
                <c:pt idx="74">
                  <c:v>3.946153846153847</c:v>
                </c:pt>
                <c:pt idx="75">
                  <c:v>3.146153846153846</c:v>
                </c:pt>
                <c:pt idx="76">
                  <c:v>4.4051282051282055</c:v>
                </c:pt>
                <c:pt idx="77">
                  <c:v>4.005128205128205</c:v>
                </c:pt>
                <c:pt idx="78">
                  <c:v>3.48974358974359</c:v>
                </c:pt>
                <c:pt idx="79">
                  <c:v>3.7179487179487176</c:v>
                </c:pt>
                <c:pt idx="80">
                  <c:v>4.176923076923076</c:v>
                </c:pt>
                <c:pt idx="81">
                  <c:v>4.441025641025641</c:v>
                </c:pt>
                <c:pt idx="82">
                  <c:v>3.5923076923076924</c:v>
                </c:pt>
                <c:pt idx="83">
                  <c:v>3.9435897435897433</c:v>
                </c:pt>
                <c:pt idx="84">
                  <c:v>3.31025641025641</c:v>
                </c:pt>
                <c:pt idx="85">
                  <c:v>4.366666666666667</c:v>
                </c:pt>
                <c:pt idx="86">
                  <c:v>5.797435897435897</c:v>
                </c:pt>
                <c:pt idx="87">
                  <c:v>4.3307692307692305</c:v>
                </c:pt>
                <c:pt idx="88">
                  <c:v>4.11025641025641</c:v>
                </c:pt>
                <c:pt idx="89">
                  <c:v>3.892307692307692</c:v>
                </c:pt>
                <c:pt idx="90">
                  <c:v>4.407692307692308</c:v>
                </c:pt>
                <c:pt idx="91">
                  <c:v>3.407692307692307</c:v>
                </c:pt>
                <c:pt idx="92">
                  <c:v>2.5641025641025643</c:v>
                </c:pt>
                <c:pt idx="93">
                  <c:v>2.769230769230769</c:v>
                </c:pt>
              </c:numCache>
            </c:numRef>
          </c:val>
          <c:smooth val="0"/>
        </c:ser>
        <c:marker val="1"/>
        <c:axId val="39463990"/>
        <c:axId val="19631591"/>
      </c:lineChart>
      <c:dateAx>
        <c:axId val="3946399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631591"/>
        <c:crosses val="autoZero"/>
        <c:auto val="0"/>
        <c:baseTimeUnit val="days"/>
        <c:majorUnit val="12"/>
        <c:majorTimeUnit val="months"/>
        <c:minorUnit val="12"/>
        <c:minorTimeUnit val="months"/>
        <c:noMultiLvlLbl val="0"/>
      </c:dateAx>
      <c:valAx>
        <c:axId val="1963159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946399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Mist - Rain Gauge 7
Mg</a:t>
            </a:r>
          </a:p>
        </c:rich>
      </c:tx>
      <c:layout>
        <c:manualLayout>
          <c:xMode val="factor"/>
          <c:yMode val="factor"/>
          <c:x val="-0.4925"/>
          <c:y val="-0.01225"/>
        </c:manualLayout>
      </c:layout>
      <c:spPr>
        <a:noFill/>
        <a:ln w="3175">
          <a:noFill/>
        </a:ln>
      </c:spPr>
    </c:title>
    <c:plotArea>
      <c:layout>
        <c:manualLayout>
          <c:xMode val="edge"/>
          <c:yMode val="edge"/>
          <c:x val="0.34425"/>
          <c:y val="0.1875"/>
          <c:w val="0.08975"/>
          <c:h val="0.789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42466592"/>
        <c:axId val="46655009"/>
      </c:lineChart>
      <c:catAx>
        <c:axId val="42466592"/>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46655009"/>
        <c:crosses val="autoZero"/>
        <c:auto val="1"/>
        <c:lblOffset val="100"/>
        <c:tickLblSkip val="1"/>
        <c:noMultiLvlLbl val="0"/>
      </c:catAx>
      <c:valAx>
        <c:axId val="46655009"/>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246659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Mg</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data'!$AK$26:$AK$119</c:f>
              <c:numCache>
                <c:ptCount val="94"/>
                <c:pt idx="0">
                  <c:v>15.75</c:v>
                </c:pt>
                <c:pt idx="1">
                  <c:v>16.25</c:v>
                </c:pt>
                <c:pt idx="2">
                  <c:v>16</c:v>
                </c:pt>
                <c:pt idx="3">
                  <c:v>17.166666666666668</c:v>
                </c:pt>
                <c:pt idx="4">
                  <c:v>16.166666666666664</c:v>
                </c:pt>
                <c:pt idx="5">
                  <c:v>16.25</c:v>
                </c:pt>
                <c:pt idx="6">
                  <c:v>15.583333333333332</c:v>
                </c:pt>
                <c:pt idx="7">
                  <c:v>16.833333333333336</c:v>
                </c:pt>
                <c:pt idx="8">
                  <c:v>17.499999999999996</c:v>
                </c:pt>
                <c:pt idx="9">
                  <c:v>16.666666666666668</c:v>
                </c:pt>
                <c:pt idx="10">
                  <c:v>14.166666666666668</c:v>
                </c:pt>
                <c:pt idx="11">
                  <c:v>13.333333333333334</c:v>
                </c:pt>
                <c:pt idx="12">
                  <c:v>16.666666666666668</c:v>
                </c:pt>
                <c:pt idx="13">
                  <c:v>15</c:v>
                </c:pt>
                <c:pt idx="14">
                  <c:v>15.833333333333334</c:v>
                </c:pt>
                <c:pt idx="15">
                  <c:v>17.499999999999996</c:v>
                </c:pt>
                <c:pt idx="16">
                  <c:v>15</c:v>
                </c:pt>
                <c:pt idx="17">
                  <c:v>15</c:v>
                </c:pt>
                <c:pt idx="18">
                  <c:v>15.833333333333334</c:v>
                </c:pt>
                <c:pt idx="19">
                  <c:v>15.833333333333334</c:v>
                </c:pt>
                <c:pt idx="20">
                  <c:v>16.083333333333336</c:v>
                </c:pt>
                <c:pt idx="21">
                  <c:v>17.166666666666668</c:v>
                </c:pt>
                <c:pt idx="22">
                  <c:v>17.916666666666668</c:v>
                </c:pt>
                <c:pt idx="23">
                  <c:v>16.083333333333336</c:v>
                </c:pt>
                <c:pt idx="24">
                  <c:v>16.833333333333336</c:v>
                </c:pt>
                <c:pt idx="25">
                  <c:v>16.666666666666668</c:v>
                </c:pt>
                <c:pt idx="26">
                  <c:v>16.5</c:v>
                </c:pt>
                <c:pt idx="27">
                  <c:v>18</c:v>
                </c:pt>
                <c:pt idx="28">
                  <c:v>17.666666666666668</c:v>
                </c:pt>
                <c:pt idx="29">
                  <c:v>17.249999999999996</c:v>
                </c:pt>
                <c:pt idx="30">
                  <c:v>17.499999999999996</c:v>
                </c:pt>
                <c:pt idx="31">
                  <c:v>16.5</c:v>
                </c:pt>
                <c:pt idx="32">
                  <c:v>15.75</c:v>
                </c:pt>
                <c:pt idx="33">
                  <c:v>14.916666666666666</c:v>
                </c:pt>
                <c:pt idx="34">
                  <c:v>14.166666666666668</c:v>
                </c:pt>
                <c:pt idx="35">
                  <c:v>12.499999999999998</c:v>
                </c:pt>
                <c:pt idx="36">
                  <c:v>16.666666666666668</c:v>
                </c:pt>
                <c:pt idx="37">
                  <c:v>14.166666666666668</c:v>
                </c:pt>
                <c:pt idx="38">
                  <c:v>17.499999999999996</c:v>
                </c:pt>
                <c:pt idx="39">
                  <c:v>14.833333333333332</c:v>
                </c:pt>
                <c:pt idx="40">
                  <c:v>15.666666666666666</c:v>
                </c:pt>
                <c:pt idx="41">
                  <c:v>16.916666666666668</c:v>
                </c:pt>
                <c:pt idx="42">
                  <c:v>18.333333333333332</c:v>
                </c:pt>
                <c:pt idx="43">
                  <c:v>17.499999999999996</c:v>
                </c:pt>
                <c:pt idx="44">
                  <c:v>17.249999999999996</c:v>
                </c:pt>
                <c:pt idx="45">
                  <c:v>16.916666666666668</c:v>
                </c:pt>
                <c:pt idx="46">
                  <c:v>18</c:v>
                </c:pt>
                <c:pt idx="47">
                  <c:v>17.249999999999996</c:v>
                </c:pt>
                <c:pt idx="48">
                  <c:v>18.5</c:v>
                </c:pt>
                <c:pt idx="49">
                  <c:v>16.666666666666668</c:v>
                </c:pt>
                <c:pt idx="50">
                  <c:v>18.25</c:v>
                </c:pt>
                <c:pt idx="51">
                  <c:v>19.5</c:v>
                </c:pt>
                <c:pt idx="52">
                  <c:v>18.583333333333332</c:v>
                </c:pt>
                <c:pt idx="53">
                  <c:v>18.833333333333332</c:v>
                </c:pt>
                <c:pt idx="54">
                  <c:v>17.166666666666668</c:v>
                </c:pt>
                <c:pt idx="55">
                  <c:v>17.249999999999996</c:v>
                </c:pt>
                <c:pt idx="56">
                  <c:v>18.083333333333332</c:v>
                </c:pt>
                <c:pt idx="57">
                  <c:v>17.083333333333332</c:v>
                </c:pt>
                <c:pt idx="58">
                  <c:v>18.833333333333332</c:v>
                </c:pt>
                <c:pt idx="59">
                  <c:v>16</c:v>
                </c:pt>
                <c:pt idx="60">
                  <c:v>18.166666666666668</c:v>
                </c:pt>
                <c:pt idx="61">
                  <c:v>17.916666666666668</c:v>
                </c:pt>
                <c:pt idx="62">
                  <c:v>17.083333333333332</c:v>
                </c:pt>
                <c:pt idx="63">
                  <c:v>16.916666666666668</c:v>
                </c:pt>
                <c:pt idx="64">
                  <c:v>15.5</c:v>
                </c:pt>
                <c:pt idx="65">
                  <c:v>17.333333333333332</c:v>
                </c:pt>
                <c:pt idx="66">
                  <c:v>17.083333333333332</c:v>
                </c:pt>
                <c:pt idx="67">
                  <c:v>16.333333333333336</c:v>
                </c:pt>
                <c:pt idx="68">
                  <c:v>16.125</c:v>
                </c:pt>
                <c:pt idx="69">
                  <c:v>16.616666666666664</c:v>
                </c:pt>
                <c:pt idx="70">
                  <c:v>15.658333333333333</c:v>
                </c:pt>
                <c:pt idx="71">
                  <c:v>17.208333333333332</c:v>
                </c:pt>
                <c:pt idx="72">
                  <c:v>15.858333333333333</c:v>
                </c:pt>
                <c:pt idx="73">
                  <c:v>16.158333333333335</c:v>
                </c:pt>
                <c:pt idx="74">
                  <c:v>17.908333333333335</c:v>
                </c:pt>
                <c:pt idx="75">
                  <c:v>17.333333333333332</c:v>
                </c:pt>
                <c:pt idx="76">
                  <c:v>15.908333333333333</c:v>
                </c:pt>
                <c:pt idx="77">
                  <c:v>18.53333333333333</c:v>
                </c:pt>
                <c:pt idx="78">
                  <c:v>17.18333333333333</c:v>
                </c:pt>
                <c:pt idx="79">
                  <c:v>16.991666666666664</c:v>
                </c:pt>
                <c:pt idx="80">
                  <c:v>18.266666666666666</c:v>
                </c:pt>
                <c:pt idx="81">
                  <c:v>16.183333333333334</c:v>
                </c:pt>
                <c:pt idx="82">
                  <c:v>16.43333333333333</c:v>
                </c:pt>
                <c:pt idx="83">
                  <c:v>15.783333333333333</c:v>
                </c:pt>
                <c:pt idx="84">
                  <c:v>11.216666666666667</c:v>
                </c:pt>
                <c:pt idx="85">
                  <c:v>17.208333333333332</c:v>
                </c:pt>
                <c:pt idx="86">
                  <c:v>17.825</c:v>
                </c:pt>
                <c:pt idx="87">
                  <c:v>18.225</c:v>
                </c:pt>
                <c:pt idx="88">
                  <c:v>17.283333333333335</c:v>
                </c:pt>
                <c:pt idx="89">
                  <c:v>17.408333333333335</c:v>
                </c:pt>
                <c:pt idx="90">
                  <c:v>18.616666666666667</c:v>
                </c:pt>
                <c:pt idx="91">
                  <c:v>17.3</c:v>
                </c:pt>
                <c:pt idx="92">
                  <c:v>15.958333333333334</c:v>
                </c:pt>
                <c:pt idx="93">
                  <c:v>15.825000000000003</c:v>
                </c:pt>
              </c:numCache>
            </c:numRef>
          </c:val>
          <c:smooth val="0"/>
        </c:ser>
        <c:marker val="1"/>
        <c:axId val="17241898"/>
        <c:axId val="20959355"/>
      </c:lineChart>
      <c:dateAx>
        <c:axId val="17241898"/>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959355"/>
        <c:crosses val="autoZero"/>
        <c:auto val="0"/>
        <c:baseTimeUnit val="days"/>
        <c:majorUnit val="12"/>
        <c:majorTimeUnit val="months"/>
        <c:minorUnit val="12"/>
        <c:minorTimeUnit val="months"/>
        <c:noMultiLvlLbl val="0"/>
      </c:dateAx>
      <c:valAx>
        <c:axId val="2095935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724189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Mn</a:t>
            </a:r>
          </a:p>
        </c:rich>
      </c:tx>
      <c:layout>
        <c:manualLayout>
          <c:xMode val="factor"/>
          <c:yMode val="factor"/>
          <c:x val="-0.4925"/>
          <c:y val="-0.01225"/>
        </c:manualLayout>
      </c:layout>
      <c:spPr>
        <a:noFill/>
        <a:ln w="3175">
          <a:noFill/>
        </a:ln>
      </c:spPr>
    </c:title>
    <c:plotArea>
      <c:layout>
        <c:manualLayout>
          <c:xMode val="edge"/>
          <c:yMode val="edge"/>
          <c:x val="0.359"/>
          <c:y val="0.1595"/>
          <c:w val="0.08975"/>
          <c:h val="0.817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54416468"/>
        <c:axId val="19986165"/>
      </c:lineChart>
      <c:catAx>
        <c:axId val="54416468"/>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64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19986165"/>
        <c:crosses val="autoZero"/>
        <c:auto val="1"/>
        <c:lblOffset val="100"/>
        <c:tickLblSkip val="1"/>
        <c:noMultiLvlLbl val="0"/>
      </c:catAx>
      <c:valAx>
        <c:axId val="19986165"/>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5441646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Alkalinity</a:t>
            </a:r>
          </a:p>
        </c:rich>
      </c:tx>
      <c:layout>
        <c:manualLayout>
          <c:xMode val="factor"/>
          <c:yMode val="factor"/>
          <c:x val="0.00325"/>
          <c:y val="0"/>
        </c:manualLayout>
      </c:layout>
      <c:spPr>
        <a:noFill/>
        <a:ln>
          <a:noFill/>
        </a:ln>
      </c:spPr>
    </c:title>
    <c:plotArea>
      <c:layout>
        <c:manualLayout>
          <c:xMode val="edge"/>
          <c:yMode val="edge"/>
          <c:x val="0.06925"/>
          <c:y val="0.18725"/>
          <c:w val="0.91425"/>
          <c:h val="0.638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data'!$BB$26:$BB$119</c:f>
              <c:numCache>
                <c:ptCount val="94"/>
                <c:pt idx="0">
                  <c:v>7.4538541168976025</c:v>
                </c:pt>
                <c:pt idx="1">
                  <c:v>13.051680203854133</c:v>
                </c:pt>
                <c:pt idx="2">
                  <c:v>12.527611880872755</c:v>
                </c:pt>
                <c:pt idx="3">
                  <c:v>13.302974199713333</c:v>
                </c:pt>
                <c:pt idx="4">
                  <c:v>15.280598025163243</c:v>
                </c:pt>
                <c:pt idx="5">
                  <c:v>18.923574613792013</c:v>
                </c:pt>
                <c:pt idx="6">
                  <c:v>13.285634655199871</c:v>
                </c:pt>
                <c:pt idx="7">
                  <c:v>16.871376811594203</c:v>
                </c:pt>
                <c:pt idx="8">
                  <c:v>15.936215957955085</c:v>
                </c:pt>
                <c:pt idx="9">
                  <c:v>-24.46390746934226</c:v>
                </c:pt>
                <c:pt idx="10">
                  <c:v>-5.187709030100336</c:v>
                </c:pt>
                <c:pt idx="11">
                  <c:v>7.48188405797103</c:v>
                </c:pt>
                <c:pt idx="12">
                  <c:v>6.077082337951907</c:v>
                </c:pt>
                <c:pt idx="13">
                  <c:v>6.456203217072783</c:v>
                </c:pt>
                <c:pt idx="14">
                  <c:v>5.565356744704559</c:v>
                </c:pt>
                <c:pt idx="15">
                  <c:v>12.559663162924025</c:v>
                </c:pt>
                <c:pt idx="16">
                  <c:v>2.195134575569341</c:v>
                </c:pt>
                <c:pt idx="17">
                  <c:v>4.68932154801719</c:v>
                </c:pt>
                <c:pt idx="18">
                  <c:v>9.301182513139025</c:v>
                </c:pt>
                <c:pt idx="19">
                  <c:v>9.1649347029782</c:v>
                </c:pt>
                <c:pt idx="20">
                  <c:v>8.786255773212304</c:v>
                </c:pt>
                <c:pt idx="21">
                  <c:v>11.90361124382865</c:v>
                </c:pt>
                <c:pt idx="22">
                  <c:v>9.610049370918944</c:v>
                </c:pt>
                <c:pt idx="23">
                  <c:v>1.8484830387004365</c:v>
                </c:pt>
                <c:pt idx="24">
                  <c:v>11.112768752986142</c:v>
                </c:pt>
                <c:pt idx="25">
                  <c:v>9.370867176301957</c:v>
                </c:pt>
                <c:pt idx="26">
                  <c:v>0.24816451664277395</c:v>
                </c:pt>
                <c:pt idx="27">
                  <c:v>7.382775919732438</c:v>
                </c:pt>
                <c:pt idx="28">
                  <c:v>6.411399108138241</c:v>
                </c:pt>
                <c:pt idx="29">
                  <c:v>9.271950151297972</c:v>
                </c:pt>
                <c:pt idx="30">
                  <c:v>10.246579869405963</c:v>
                </c:pt>
                <c:pt idx="31">
                  <c:v>6.245492912884231</c:v>
                </c:pt>
                <c:pt idx="32">
                  <c:v>5.397782290173595</c:v>
                </c:pt>
                <c:pt idx="33">
                  <c:v>4.6765766841853775</c:v>
                </c:pt>
                <c:pt idx="34">
                  <c:v>9.736204013377943</c:v>
                </c:pt>
                <c:pt idx="35">
                  <c:v>12.542383341296386</c:v>
                </c:pt>
                <c:pt idx="36">
                  <c:v>19.369167064819237</c:v>
                </c:pt>
                <c:pt idx="37">
                  <c:v>22.829192546583855</c:v>
                </c:pt>
                <c:pt idx="38">
                  <c:v>19.31605351170569</c:v>
                </c:pt>
                <c:pt idx="39">
                  <c:v>15.618613632744072</c:v>
                </c:pt>
                <c:pt idx="40">
                  <c:v>20.20447523491002</c:v>
                </c:pt>
                <c:pt idx="41">
                  <c:v>24.911032807771946</c:v>
                </c:pt>
                <c:pt idx="42">
                  <c:v>26.779602643733085</c:v>
                </c:pt>
                <c:pt idx="43">
                  <c:v>11.882047300525542</c:v>
                </c:pt>
                <c:pt idx="44">
                  <c:v>21.611849020544668</c:v>
                </c:pt>
                <c:pt idx="45">
                  <c:v>-0.26650342411214467</c:v>
                </c:pt>
                <c:pt idx="46">
                  <c:v>16.849498327759193</c:v>
                </c:pt>
                <c:pt idx="47">
                  <c:v>17.877631788501347</c:v>
                </c:pt>
                <c:pt idx="48">
                  <c:v>16.11756649147955</c:v>
                </c:pt>
                <c:pt idx="49">
                  <c:v>22.596408663799977</c:v>
                </c:pt>
                <c:pt idx="50">
                  <c:v>11.495775601210397</c:v>
                </c:pt>
                <c:pt idx="51">
                  <c:v>22.270003185220588</c:v>
                </c:pt>
                <c:pt idx="52">
                  <c:v>9.491630832935172</c:v>
                </c:pt>
                <c:pt idx="53">
                  <c:v>22.82073180442748</c:v>
                </c:pt>
                <c:pt idx="54">
                  <c:v>13.424136008918623</c:v>
                </c:pt>
                <c:pt idx="55">
                  <c:v>12.243115942028979</c:v>
                </c:pt>
                <c:pt idx="56">
                  <c:v>14.625641025641016</c:v>
                </c:pt>
                <c:pt idx="57">
                  <c:v>14.3306896002548</c:v>
                </c:pt>
                <c:pt idx="58">
                  <c:v>15.61322662844401</c:v>
                </c:pt>
                <c:pt idx="59">
                  <c:v>9.987008281573509</c:v>
                </c:pt>
                <c:pt idx="60">
                  <c:v>11.737203376333824</c:v>
                </c:pt>
                <c:pt idx="61">
                  <c:v>13.611399108138244</c:v>
                </c:pt>
                <c:pt idx="62">
                  <c:v>-22.838875617136495</c:v>
                </c:pt>
                <c:pt idx="63">
                  <c:v>17.61395922917663</c:v>
                </c:pt>
                <c:pt idx="64">
                  <c:v>12.269541328236969</c:v>
                </c:pt>
                <c:pt idx="65">
                  <c:v>-9.822981366459643</c:v>
                </c:pt>
                <c:pt idx="66">
                  <c:v>8.595676063067373</c:v>
                </c:pt>
                <c:pt idx="67">
                  <c:v>12.735009555661762</c:v>
                </c:pt>
                <c:pt idx="68">
                  <c:v>10.680154164675884</c:v>
                </c:pt>
                <c:pt idx="69">
                  <c:v>11.37835095158465</c:v>
                </c:pt>
                <c:pt idx="70">
                  <c:v>11.013191780140147</c:v>
                </c:pt>
                <c:pt idx="71">
                  <c:v>8.696628872033756</c:v>
                </c:pt>
                <c:pt idx="72">
                  <c:v>9.71310240484155</c:v>
                </c:pt>
                <c:pt idx="73">
                  <c:v>5.51987832457398</c:v>
                </c:pt>
                <c:pt idx="74">
                  <c:v>9.868213887561723</c:v>
                </c:pt>
                <c:pt idx="75">
                  <c:v>10.892667303710766</c:v>
                </c:pt>
                <c:pt idx="76">
                  <c:v>11.798119923554736</c:v>
                </c:pt>
                <c:pt idx="77">
                  <c:v>8.960983665790721</c:v>
                </c:pt>
                <c:pt idx="78">
                  <c:v>3.986203475871946</c:v>
                </c:pt>
                <c:pt idx="79">
                  <c:v>11.714213521261343</c:v>
                </c:pt>
                <c:pt idx="80">
                  <c:v>15.409237724956228</c:v>
                </c:pt>
                <c:pt idx="81">
                  <c:v>-2.852411211976431</c:v>
                </c:pt>
                <c:pt idx="82">
                  <c:v>4.4049888517279925</c:v>
                </c:pt>
                <c:pt idx="83">
                  <c:v>0.6989727663640508</c:v>
                </c:pt>
                <c:pt idx="84">
                  <c:v>-2.2522384137601534</c:v>
                </c:pt>
                <c:pt idx="85">
                  <c:v>8.516149068322974</c:v>
                </c:pt>
                <c:pt idx="86">
                  <c:v>8.850570058926564</c:v>
                </c:pt>
                <c:pt idx="87">
                  <c:v>11.590242755613957</c:v>
                </c:pt>
                <c:pt idx="88">
                  <c:v>7.492399370918932</c:v>
                </c:pt>
                <c:pt idx="89">
                  <c:v>5.790583572224875</c:v>
                </c:pt>
                <c:pt idx="90">
                  <c:v>11.045860915352776</c:v>
                </c:pt>
                <c:pt idx="91">
                  <c:v>6.125900770425218</c:v>
                </c:pt>
                <c:pt idx="92">
                  <c:v>6.020499562032171</c:v>
                </c:pt>
                <c:pt idx="93">
                  <c:v>12.942719123268049</c:v>
                </c:pt>
              </c:numCache>
            </c:numRef>
          </c:val>
          <c:smooth val="0"/>
        </c:ser>
        <c:marker val="1"/>
        <c:axId val="14441866"/>
        <c:axId val="62867931"/>
      </c:lineChart>
      <c:dateAx>
        <c:axId val="14441866"/>
        <c:scaling>
          <c:orientation val="minMax"/>
          <c:max val="36161"/>
          <c:min val="34700"/>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2867931"/>
        <c:crosses val="autoZero"/>
        <c:auto val="0"/>
        <c:baseTimeUnit val="days"/>
        <c:majorUnit val="12"/>
        <c:majorTimeUnit val="months"/>
        <c:minorUnit val="12"/>
        <c:minorTimeUnit val="months"/>
        <c:noMultiLvlLbl val="0"/>
      </c:dateAx>
      <c:valAx>
        <c:axId val="62867931"/>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µeql</a:t>
                </a:r>
                <a:r>
                  <a:rPr lang="en-US" cap="none" sz="1100" b="1" i="0" u="none" baseline="30000">
                    <a:solidFill>
                      <a:srgbClr val="000000"/>
                    </a:solidFill>
                    <a:latin typeface="Arial"/>
                    <a:ea typeface="Arial"/>
                    <a:cs typeface="Arial"/>
                  </a:rPr>
                  <a:t>-1</a:t>
                </a:r>
              </a:p>
            </c:rich>
          </c:tx>
          <c:layout>
            <c:manualLayout>
              <c:xMode val="factor"/>
              <c:yMode val="factor"/>
              <c:x val="-0.005"/>
              <c:y val="-0.001"/>
            </c:manualLayout>
          </c:layout>
          <c:overlay val="0"/>
          <c:spPr>
            <a:noFill/>
            <a:ln>
              <a:noFill/>
            </a:ln>
          </c:spPr>
        </c:title>
        <c:delete val="0"/>
        <c:numFmt formatCode="0" sourceLinked="0"/>
        <c:majorTickMark val="out"/>
        <c:minorTickMark val="none"/>
        <c:tickLblPos val="nextTo"/>
        <c:spPr>
          <a:ln w="3175">
            <a:solidFill>
              <a:srgbClr val="000000"/>
            </a:solidFill>
          </a:ln>
        </c:spPr>
        <c:crossAx val="1444186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Mn</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data'!$AC$26:$AC$119</c:f>
              <c:numCache>
                <c:ptCount val="94"/>
                <c:pt idx="0">
                  <c:v>0.07272727272727272</c:v>
                </c:pt>
                <c:pt idx="1">
                  <c:v>0.07272727272727272</c:v>
                </c:pt>
                <c:pt idx="2">
                  <c:v>0.07272727272727272</c:v>
                </c:pt>
                <c:pt idx="3">
                  <c:v>0.07272727272727272</c:v>
                </c:pt>
                <c:pt idx="4">
                  <c:v>0.07272727272727272</c:v>
                </c:pt>
                <c:pt idx="5">
                  <c:v>0.07272727272727272</c:v>
                </c:pt>
                <c:pt idx="6">
                  <c:v>0.09818181818181818</c:v>
                </c:pt>
                <c:pt idx="7">
                  <c:v>0.15636363636363637</c:v>
                </c:pt>
                <c:pt idx="8">
                  <c:v>0.11636363636363638</c:v>
                </c:pt>
                <c:pt idx="9">
                  <c:v>0.33090909090909093</c:v>
                </c:pt>
                <c:pt idx="10">
                  <c:v>0.16</c:v>
                </c:pt>
                <c:pt idx="11">
                  <c:v>0.36000000000000004</c:v>
                </c:pt>
                <c:pt idx="12">
                  <c:v>0.08363636363636363</c:v>
                </c:pt>
                <c:pt idx="13">
                  <c:v>0.12000000000000001</c:v>
                </c:pt>
                <c:pt idx="14">
                  <c:v>0.10181818181818181</c:v>
                </c:pt>
                <c:pt idx="15">
                  <c:v>0.09454545454545453</c:v>
                </c:pt>
                <c:pt idx="16">
                  <c:v>0.8181818181818181</c:v>
                </c:pt>
                <c:pt idx="17">
                  <c:v>0.1527272727272727</c:v>
                </c:pt>
                <c:pt idx="18">
                  <c:v>0.08727272727272727</c:v>
                </c:pt>
                <c:pt idx="19">
                  <c:v>0.12363636363636364</c:v>
                </c:pt>
                <c:pt idx="20">
                  <c:v>0.09454545454545453</c:v>
                </c:pt>
                <c:pt idx="21">
                  <c:v>0.19636363636363635</c:v>
                </c:pt>
                <c:pt idx="22">
                  <c:v>0.17454545454545453</c:v>
                </c:pt>
                <c:pt idx="23">
                  <c:v>0.16363636363636364</c:v>
                </c:pt>
                <c:pt idx="24">
                  <c:v>0.3781818181818181</c:v>
                </c:pt>
                <c:pt idx="25">
                  <c:v>0.08727272727272727</c:v>
                </c:pt>
                <c:pt idx="26">
                  <c:v>0.12000000000000001</c:v>
                </c:pt>
                <c:pt idx="27">
                  <c:v>0.09818181818181818</c:v>
                </c:pt>
                <c:pt idx="28">
                  <c:v>0.07272727272727272</c:v>
                </c:pt>
                <c:pt idx="29">
                  <c:v>0.08363636363636363</c:v>
                </c:pt>
                <c:pt idx="30">
                  <c:v>0.07272727272727272</c:v>
                </c:pt>
                <c:pt idx="31">
                  <c:v>0.07272727272727272</c:v>
                </c:pt>
                <c:pt idx="32">
                  <c:v>0.07272727272727272</c:v>
                </c:pt>
                <c:pt idx="33">
                  <c:v>0.09454545454545453</c:v>
                </c:pt>
                <c:pt idx="34">
                  <c:v>0.07272727272727272</c:v>
                </c:pt>
                <c:pt idx="35">
                  <c:v>0.07272727272727272</c:v>
                </c:pt>
                <c:pt idx="36">
                  <c:v>0.07272727272727272</c:v>
                </c:pt>
                <c:pt idx="37">
                  <c:v>0.07272727272727272</c:v>
                </c:pt>
                <c:pt idx="38">
                  <c:v>0.09090909090909091</c:v>
                </c:pt>
                <c:pt idx="39">
                  <c:v>0.10181818181818181</c:v>
                </c:pt>
                <c:pt idx="40">
                  <c:v>0.07272727272727272</c:v>
                </c:pt>
                <c:pt idx="41">
                  <c:v>0.07272727272727272</c:v>
                </c:pt>
                <c:pt idx="42">
                  <c:v>0.07272727272727272</c:v>
                </c:pt>
                <c:pt idx="43">
                  <c:v>0.07272727272727272</c:v>
                </c:pt>
                <c:pt idx="44">
                  <c:v>0.07272727272727272</c:v>
                </c:pt>
                <c:pt idx="45">
                  <c:v>0.1309090909090909</c:v>
                </c:pt>
                <c:pt idx="46">
                  <c:v>0.11272727272727273</c:v>
                </c:pt>
                <c:pt idx="47">
                  <c:v>0.14181818181818182</c:v>
                </c:pt>
                <c:pt idx="48">
                  <c:v>0.1272727272727273</c:v>
                </c:pt>
                <c:pt idx="49">
                  <c:v>0.7309090909090908</c:v>
                </c:pt>
                <c:pt idx="50">
                  <c:v>0.2509090909090909</c:v>
                </c:pt>
                <c:pt idx="51">
                  <c:v>0.10181818181818181</c:v>
                </c:pt>
                <c:pt idx="52">
                  <c:v>0.18545454545454548</c:v>
                </c:pt>
                <c:pt idx="53">
                  <c:v>0.21454545454545454</c:v>
                </c:pt>
                <c:pt idx="54">
                  <c:v>0.12363636363636364</c:v>
                </c:pt>
                <c:pt idx="55">
                  <c:v>0.12000000000000001</c:v>
                </c:pt>
                <c:pt idx="56">
                  <c:v>0.09818181818181818</c:v>
                </c:pt>
                <c:pt idx="57">
                  <c:v>0.07272727272727272</c:v>
                </c:pt>
                <c:pt idx="58">
                  <c:v>0.09090909090909091</c:v>
                </c:pt>
                <c:pt idx="59">
                  <c:v>0.12000000000000001</c:v>
                </c:pt>
                <c:pt idx="60">
                  <c:v>0.10181818181818181</c:v>
                </c:pt>
                <c:pt idx="61">
                  <c:v>0.07272727272727272</c:v>
                </c:pt>
                <c:pt idx="62">
                  <c:v>0.07272727272727272</c:v>
                </c:pt>
                <c:pt idx="63">
                  <c:v>0.07272727272727272</c:v>
                </c:pt>
                <c:pt idx="64">
                  <c:v>0.07272727272727272</c:v>
                </c:pt>
                <c:pt idx="65">
                  <c:v>0.08727272727272727</c:v>
                </c:pt>
                <c:pt idx="66">
                  <c:v>0.13818181818181818</c:v>
                </c:pt>
                <c:pt idx="67">
                  <c:v>0.07272727272727272</c:v>
                </c:pt>
                <c:pt idx="68">
                  <c:v>0.07272727272727272</c:v>
                </c:pt>
                <c:pt idx="69">
                  <c:v>0.07272727272727272</c:v>
                </c:pt>
                <c:pt idx="70">
                  <c:v>0.07636363636363636</c:v>
                </c:pt>
                <c:pt idx="71">
                  <c:v>0.07272727272727272</c:v>
                </c:pt>
                <c:pt idx="72">
                  <c:v>0.07272727272727272</c:v>
                </c:pt>
                <c:pt idx="73">
                  <c:v>0.08363636363636363</c:v>
                </c:pt>
                <c:pt idx="74">
                  <c:v>0.09454545454545453</c:v>
                </c:pt>
                <c:pt idx="75">
                  <c:v>0.07272727272727272</c:v>
                </c:pt>
                <c:pt idx="76">
                  <c:v>0.07272727272727272</c:v>
                </c:pt>
                <c:pt idx="77">
                  <c:v>0.07272727272727272</c:v>
                </c:pt>
                <c:pt idx="78">
                  <c:v>0.07636363636363636</c:v>
                </c:pt>
                <c:pt idx="79">
                  <c:v>0.07272727272727272</c:v>
                </c:pt>
                <c:pt idx="80">
                  <c:v>0.07272727272727272</c:v>
                </c:pt>
                <c:pt idx="81">
                  <c:v>0.10727272727272727</c:v>
                </c:pt>
                <c:pt idx="82">
                  <c:v>0.1104</c:v>
                </c:pt>
                <c:pt idx="83">
                  <c:v>0.13632727272727274</c:v>
                </c:pt>
                <c:pt idx="84">
                  <c:v>0.15967272727272727</c:v>
                </c:pt>
                <c:pt idx="85">
                  <c:v>0.1172</c:v>
                </c:pt>
                <c:pt idx="86">
                  <c:v>0.08043636363636364</c:v>
                </c:pt>
                <c:pt idx="87">
                  <c:v>0.10345454545454545</c:v>
                </c:pt>
                <c:pt idx="88">
                  <c:v>0.14014545454545455</c:v>
                </c:pt>
                <c:pt idx="89">
                  <c:v>0.12250909090909091</c:v>
                </c:pt>
                <c:pt idx="90">
                  <c:v>0.11025454545454545</c:v>
                </c:pt>
                <c:pt idx="91">
                  <c:v>0.07599999999999998</c:v>
                </c:pt>
                <c:pt idx="92">
                  <c:v>0.14952727272727273</c:v>
                </c:pt>
                <c:pt idx="93">
                  <c:v>0.08036363636363636</c:v>
                </c:pt>
              </c:numCache>
            </c:numRef>
          </c:val>
          <c:smooth val="0"/>
        </c:ser>
        <c:marker val="1"/>
        <c:axId val="45657758"/>
        <c:axId val="8266639"/>
      </c:lineChart>
      <c:dateAx>
        <c:axId val="45657758"/>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8266639"/>
        <c:crosses val="autoZero"/>
        <c:auto val="0"/>
        <c:baseTimeUnit val="days"/>
        <c:majorUnit val="12"/>
        <c:majorTimeUnit val="months"/>
        <c:minorUnit val="12"/>
        <c:minorTimeUnit val="months"/>
        <c:noMultiLvlLbl val="0"/>
      </c:dateAx>
      <c:valAx>
        <c:axId val="826663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4565775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Na</a:t>
            </a:r>
          </a:p>
        </c:rich>
      </c:tx>
      <c:layout>
        <c:manualLayout>
          <c:xMode val="factor"/>
          <c:yMode val="factor"/>
          <c:x val="-0.4925"/>
          <c:y val="-0.01225"/>
        </c:manualLayout>
      </c:layout>
      <c:spPr>
        <a:noFill/>
        <a:ln w="3175">
          <a:noFill/>
        </a:ln>
      </c:spPr>
    </c:title>
    <c:plotArea>
      <c:layout>
        <c:manualLayout>
          <c:xMode val="edge"/>
          <c:yMode val="edge"/>
          <c:x val="0.34425"/>
          <c:y val="0.1595"/>
          <c:w val="0.08975"/>
          <c:h val="0.817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7290888"/>
        <c:axId val="65617993"/>
      </c:lineChart>
      <c:catAx>
        <c:axId val="7290888"/>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65617993"/>
        <c:crosses val="autoZero"/>
        <c:auto val="1"/>
        <c:lblOffset val="100"/>
        <c:tickLblSkip val="1"/>
        <c:noMultiLvlLbl val="0"/>
      </c:catAx>
      <c:valAx>
        <c:axId val="65617993"/>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729088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Na</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data'!$AL$26:$AL$119</c:f>
              <c:numCache>
                <c:ptCount val="94"/>
                <c:pt idx="0">
                  <c:v>74.78260869565217</c:v>
                </c:pt>
                <c:pt idx="1">
                  <c:v>79.1304347826087</c:v>
                </c:pt>
                <c:pt idx="2">
                  <c:v>78.69565217391305</c:v>
                </c:pt>
                <c:pt idx="3">
                  <c:v>81.30434782608697</c:v>
                </c:pt>
                <c:pt idx="4">
                  <c:v>82.17391304347825</c:v>
                </c:pt>
                <c:pt idx="5">
                  <c:v>83.91304347826087</c:v>
                </c:pt>
                <c:pt idx="6">
                  <c:v>82.17391304347825</c:v>
                </c:pt>
                <c:pt idx="7">
                  <c:v>83.91304347826087</c:v>
                </c:pt>
                <c:pt idx="8">
                  <c:v>81.30434782608697</c:v>
                </c:pt>
                <c:pt idx="9">
                  <c:v>72.17391304347825</c:v>
                </c:pt>
                <c:pt idx="10">
                  <c:v>76.95652173913044</c:v>
                </c:pt>
                <c:pt idx="11">
                  <c:v>79.56521739130436</c:v>
                </c:pt>
                <c:pt idx="12">
                  <c:v>75.65217391304348</c:v>
                </c:pt>
                <c:pt idx="13">
                  <c:v>75.65217391304348</c:v>
                </c:pt>
                <c:pt idx="14">
                  <c:v>78.26086956521739</c:v>
                </c:pt>
                <c:pt idx="15">
                  <c:v>78.69565217391305</c:v>
                </c:pt>
                <c:pt idx="16">
                  <c:v>77.82608695652173</c:v>
                </c:pt>
                <c:pt idx="17">
                  <c:v>76.52173913043478</c:v>
                </c:pt>
                <c:pt idx="18">
                  <c:v>75.21739130434781</c:v>
                </c:pt>
                <c:pt idx="19">
                  <c:v>74.78260869565217</c:v>
                </c:pt>
                <c:pt idx="20">
                  <c:v>75.21739130434781</c:v>
                </c:pt>
                <c:pt idx="21">
                  <c:v>73.91304347826087</c:v>
                </c:pt>
                <c:pt idx="22">
                  <c:v>75.65217391304348</c:v>
                </c:pt>
                <c:pt idx="23">
                  <c:v>73.91304347826087</c:v>
                </c:pt>
                <c:pt idx="24">
                  <c:v>78.91304347826086</c:v>
                </c:pt>
                <c:pt idx="25">
                  <c:v>78.82608695652173</c:v>
                </c:pt>
                <c:pt idx="26">
                  <c:v>73.6086956521739</c:v>
                </c:pt>
                <c:pt idx="27">
                  <c:v>73.21739130434781</c:v>
                </c:pt>
                <c:pt idx="28">
                  <c:v>72.30434782608695</c:v>
                </c:pt>
                <c:pt idx="29">
                  <c:v>72.26086956521739</c:v>
                </c:pt>
                <c:pt idx="30">
                  <c:v>73.86956521739131</c:v>
                </c:pt>
                <c:pt idx="31">
                  <c:v>76.04347826086958</c:v>
                </c:pt>
                <c:pt idx="32">
                  <c:v>72.04347826086958</c:v>
                </c:pt>
                <c:pt idx="33">
                  <c:v>72.95652173913044</c:v>
                </c:pt>
                <c:pt idx="34">
                  <c:v>79.1304347826087</c:v>
                </c:pt>
                <c:pt idx="35">
                  <c:v>80.43478260869566</c:v>
                </c:pt>
                <c:pt idx="36">
                  <c:v>81.73913043478261</c:v>
                </c:pt>
                <c:pt idx="37">
                  <c:v>83.04347826086956</c:v>
                </c:pt>
                <c:pt idx="38">
                  <c:v>81.73913043478261</c:v>
                </c:pt>
                <c:pt idx="39">
                  <c:v>79.34782608695652</c:v>
                </c:pt>
                <c:pt idx="40">
                  <c:v>81.82608695652173</c:v>
                </c:pt>
                <c:pt idx="41">
                  <c:v>85.30434782608695</c:v>
                </c:pt>
                <c:pt idx="42">
                  <c:v>85.34782608695653</c:v>
                </c:pt>
                <c:pt idx="43">
                  <c:v>83.6086956521739</c:v>
                </c:pt>
                <c:pt idx="44">
                  <c:v>78.52173913043478</c:v>
                </c:pt>
                <c:pt idx="45">
                  <c:v>71.04347826086955</c:v>
                </c:pt>
                <c:pt idx="46">
                  <c:v>81.69565217391305</c:v>
                </c:pt>
                <c:pt idx="47">
                  <c:v>82.65217391304348</c:v>
                </c:pt>
                <c:pt idx="48">
                  <c:v>84.43478260869566</c:v>
                </c:pt>
                <c:pt idx="49">
                  <c:v>84.04347826086956</c:v>
                </c:pt>
                <c:pt idx="50">
                  <c:v>82.82608695652175</c:v>
                </c:pt>
                <c:pt idx="51">
                  <c:v>90.91304347826087</c:v>
                </c:pt>
                <c:pt idx="52">
                  <c:v>80.47826086956522</c:v>
                </c:pt>
                <c:pt idx="53">
                  <c:v>89.5217391304348</c:v>
                </c:pt>
                <c:pt idx="54">
                  <c:v>82.08695652173913</c:v>
                </c:pt>
                <c:pt idx="55">
                  <c:v>82.43478260869564</c:v>
                </c:pt>
                <c:pt idx="56">
                  <c:v>80</c:v>
                </c:pt>
                <c:pt idx="57">
                  <c:v>84.17391304347825</c:v>
                </c:pt>
                <c:pt idx="58">
                  <c:v>78.91304347826086</c:v>
                </c:pt>
                <c:pt idx="59">
                  <c:v>79.17391304347827</c:v>
                </c:pt>
                <c:pt idx="60">
                  <c:v>76.34782608695652</c:v>
                </c:pt>
                <c:pt idx="61">
                  <c:v>80.30434782608697</c:v>
                </c:pt>
                <c:pt idx="62">
                  <c:v>80.30434782608697</c:v>
                </c:pt>
                <c:pt idx="63">
                  <c:v>80.91304347826086</c:v>
                </c:pt>
                <c:pt idx="64">
                  <c:v>66.52173913043478</c:v>
                </c:pt>
                <c:pt idx="65">
                  <c:v>82.39130434782608</c:v>
                </c:pt>
                <c:pt idx="66">
                  <c:v>78.04347826086956</c:v>
                </c:pt>
                <c:pt idx="67">
                  <c:v>79.73913043478262</c:v>
                </c:pt>
                <c:pt idx="68">
                  <c:v>79.39130434782608</c:v>
                </c:pt>
                <c:pt idx="69">
                  <c:v>79.95652173913044</c:v>
                </c:pt>
                <c:pt idx="70">
                  <c:v>79.69565217391305</c:v>
                </c:pt>
                <c:pt idx="71">
                  <c:v>82.91304347826086</c:v>
                </c:pt>
                <c:pt idx="72">
                  <c:v>82.30434782608697</c:v>
                </c:pt>
                <c:pt idx="73">
                  <c:v>80.52173913043478</c:v>
                </c:pt>
                <c:pt idx="74">
                  <c:v>81.26086956521739</c:v>
                </c:pt>
                <c:pt idx="75">
                  <c:v>81.78260869565217</c:v>
                </c:pt>
                <c:pt idx="76">
                  <c:v>80.82608695652175</c:v>
                </c:pt>
                <c:pt idx="77">
                  <c:v>81.65217391304347</c:v>
                </c:pt>
                <c:pt idx="78">
                  <c:v>78.78260869565217</c:v>
                </c:pt>
                <c:pt idx="79">
                  <c:v>81.26086956521739</c:v>
                </c:pt>
                <c:pt idx="80">
                  <c:v>80.78260869565219</c:v>
                </c:pt>
                <c:pt idx="81">
                  <c:v>78.82608695652173</c:v>
                </c:pt>
                <c:pt idx="82">
                  <c:v>81.30434782608697</c:v>
                </c:pt>
                <c:pt idx="83">
                  <c:v>78.04347826086956</c:v>
                </c:pt>
                <c:pt idx="84">
                  <c:v>66.6086956521739</c:v>
                </c:pt>
                <c:pt idx="85">
                  <c:v>79.1304347826087</c:v>
                </c:pt>
                <c:pt idx="86">
                  <c:v>76.21739130434781</c:v>
                </c:pt>
                <c:pt idx="87">
                  <c:v>78.95652173913044</c:v>
                </c:pt>
                <c:pt idx="88">
                  <c:v>73.65217391304347</c:v>
                </c:pt>
                <c:pt idx="89">
                  <c:v>70.04347826086956</c:v>
                </c:pt>
                <c:pt idx="90">
                  <c:v>73.47826086956522</c:v>
                </c:pt>
                <c:pt idx="91">
                  <c:v>76.56521739130434</c:v>
                </c:pt>
                <c:pt idx="92">
                  <c:v>74.08695652173914</c:v>
                </c:pt>
                <c:pt idx="93">
                  <c:v>75.1304347826087</c:v>
                </c:pt>
              </c:numCache>
            </c:numRef>
          </c:val>
          <c:smooth val="0"/>
        </c:ser>
        <c:marker val="1"/>
        <c:axId val="53691026"/>
        <c:axId val="13457187"/>
      </c:lineChart>
      <c:dateAx>
        <c:axId val="5369102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3457187"/>
        <c:crosses val="autoZero"/>
        <c:auto val="0"/>
        <c:baseTimeUnit val="days"/>
        <c:majorUnit val="12"/>
        <c:majorTimeUnit val="months"/>
        <c:minorUnit val="12"/>
        <c:minorTimeUnit val="months"/>
        <c:noMultiLvlLbl val="0"/>
      </c:dateAx>
      <c:valAx>
        <c:axId val="1345718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369102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Na:Cl ratio</a:t>
            </a:r>
          </a:p>
        </c:rich>
      </c:tx>
      <c:layout>
        <c:manualLayout>
          <c:xMode val="factor"/>
          <c:yMode val="factor"/>
          <c:x val="-0.4925"/>
          <c:y val="-0.01225"/>
        </c:manualLayout>
      </c:layout>
      <c:spPr>
        <a:noFill/>
        <a:ln w="3175">
          <a:noFill/>
        </a:ln>
      </c:spPr>
    </c:title>
    <c:plotArea>
      <c:layout>
        <c:manualLayout>
          <c:xMode val="edge"/>
          <c:yMode val="edge"/>
          <c:x val="0.3445"/>
          <c:y val="0.199"/>
          <c:w val="0.08925"/>
          <c:h val="0.77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54005820"/>
        <c:axId val="16290333"/>
      </c:lineChart>
      <c:catAx>
        <c:axId val="54005820"/>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16290333"/>
        <c:crosses val="autoZero"/>
        <c:auto val="1"/>
        <c:lblOffset val="100"/>
        <c:tickLblSkip val="1"/>
        <c:noMultiLvlLbl val="0"/>
      </c:catAx>
      <c:valAx>
        <c:axId val="16290333"/>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Na:Cl ratio</a:t>
                </a:r>
              </a:p>
            </c:rich>
          </c:tx>
          <c:layout>
            <c:manualLayout>
              <c:xMode val="factor"/>
              <c:yMode val="factor"/>
              <c:x val="-0.00025"/>
              <c:y val="-0.002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400582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Na:Cl Ratio</a:t>
            </a:r>
          </a:p>
        </c:rich>
      </c:tx>
      <c:layout>
        <c:manualLayout>
          <c:xMode val="factor"/>
          <c:yMode val="factor"/>
          <c:x val="0.00325"/>
          <c:y val="0"/>
        </c:manualLayout>
      </c:layout>
      <c:spPr>
        <a:noFill/>
        <a:ln w="3175">
          <a:noFill/>
        </a:ln>
      </c:spPr>
    </c:title>
    <c:plotArea>
      <c:layout>
        <c:manualLayout>
          <c:xMode val="edge"/>
          <c:yMode val="edge"/>
          <c:x val="0.05675"/>
          <c:y val="0.1855"/>
          <c:w val="0.926"/>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data'!$BC$26:$BC$119</c:f>
              <c:numCache>
                <c:ptCount val="94"/>
                <c:pt idx="0">
                  <c:v>1.2230800487606663</c:v>
                </c:pt>
                <c:pt idx="1">
                  <c:v>1.3002653602776078</c:v>
                </c:pt>
                <c:pt idx="2">
                  <c:v>1.2992206726825266</c:v>
                </c:pt>
                <c:pt idx="3">
                  <c:v>1.2993845542981937</c:v>
                </c:pt>
                <c:pt idx="4">
                  <c:v>1.2614416475972539</c:v>
                </c:pt>
                <c:pt idx="5">
                  <c:v>1.3724095895977244</c:v>
                </c:pt>
                <c:pt idx="6">
                  <c:v>1.2782608695652173</c:v>
                </c:pt>
                <c:pt idx="7">
                  <c:v>1.2604963612614295</c:v>
                </c:pt>
                <c:pt idx="8">
                  <c:v>1.281825303564434</c:v>
                </c:pt>
                <c:pt idx="9">
                  <c:v>0.7894021739130433</c:v>
                </c:pt>
                <c:pt idx="10">
                  <c:v>1.1510590858416947</c:v>
                </c:pt>
                <c:pt idx="11">
                  <c:v>1.2892512077294687</c:v>
                </c:pt>
                <c:pt idx="12">
                  <c:v>1.1716044632550981</c:v>
                </c:pt>
                <c:pt idx="13">
                  <c:v>1.2258454106280192</c:v>
                </c:pt>
                <c:pt idx="14">
                  <c:v>1.2338425381903642</c:v>
                </c:pt>
                <c:pt idx="15">
                  <c:v>1.2992206726825266</c:v>
                </c:pt>
                <c:pt idx="16">
                  <c:v>1.2381422924901184</c:v>
                </c:pt>
                <c:pt idx="17">
                  <c:v>1.2633305988515175</c:v>
                </c:pt>
                <c:pt idx="18">
                  <c:v>1.2656772575250834</c:v>
                </c:pt>
                <c:pt idx="19">
                  <c:v>1.2830349531116794</c:v>
                </c:pt>
                <c:pt idx="20">
                  <c:v>1.3711503623188404</c:v>
                </c:pt>
                <c:pt idx="21">
                  <c:v>1.383399209486166</c:v>
                </c:pt>
                <c:pt idx="22">
                  <c:v>1.3935926773455378</c:v>
                </c:pt>
                <c:pt idx="23">
                  <c:v>1.2999781516277038</c:v>
                </c:pt>
                <c:pt idx="24">
                  <c:v>1.3673052087817477</c:v>
                </c:pt>
                <c:pt idx="25">
                  <c:v>1.3657985363753766</c:v>
                </c:pt>
                <c:pt idx="26">
                  <c:v>1.1299580472921433</c:v>
                </c:pt>
                <c:pt idx="27">
                  <c:v>1.1974806989028848</c:v>
                </c:pt>
                <c:pt idx="28">
                  <c:v>1.2166596989966554</c:v>
                </c:pt>
                <c:pt idx="29">
                  <c:v>1.2043478260869565</c:v>
                </c:pt>
                <c:pt idx="30">
                  <c:v>1.2550654284508231</c:v>
                </c:pt>
                <c:pt idx="31">
                  <c:v>1.2495407225964485</c:v>
                </c:pt>
                <c:pt idx="32">
                  <c:v>1.2122700668896322</c:v>
                </c:pt>
                <c:pt idx="33">
                  <c:v>1.2159420289855072</c:v>
                </c:pt>
                <c:pt idx="34">
                  <c:v>1.3251508217183274</c:v>
                </c:pt>
                <c:pt idx="35">
                  <c:v>1.3732767762460234</c:v>
                </c:pt>
                <c:pt idx="36">
                  <c:v>1.3955461293743372</c:v>
                </c:pt>
                <c:pt idx="37">
                  <c:v>1.4982070820259974</c:v>
                </c:pt>
                <c:pt idx="38">
                  <c:v>1.3688371125442063</c:v>
                </c:pt>
                <c:pt idx="39">
                  <c:v>1.4026130873956961</c:v>
                </c:pt>
                <c:pt idx="40">
                  <c:v>1.4916213768115942</c:v>
                </c:pt>
                <c:pt idx="41">
                  <c:v>1.5550271739130435</c:v>
                </c:pt>
                <c:pt idx="42">
                  <c:v>1.5240683229813665</c:v>
                </c:pt>
                <c:pt idx="43">
                  <c:v>1.4274655355249204</c:v>
                </c:pt>
                <c:pt idx="44">
                  <c:v>1.4093645484949833</c:v>
                </c:pt>
                <c:pt idx="45">
                  <c:v>1.0360507246376809</c:v>
                </c:pt>
                <c:pt idx="46">
                  <c:v>1.3948038176033934</c:v>
                </c:pt>
                <c:pt idx="47">
                  <c:v>1.4180520034100599</c:v>
                </c:pt>
                <c:pt idx="48">
                  <c:v>1.3745197168857433</c:v>
                </c:pt>
                <c:pt idx="49">
                  <c:v>1.449025487256372</c:v>
                </c:pt>
                <c:pt idx="50">
                  <c:v>1.2999610060440634</c:v>
                </c:pt>
                <c:pt idx="51">
                  <c:v>1.3425976884975235</c:v>
                </c:pt>
                <c:pt idx="52">
                  <c:v>1.2463447479799923</c:v>
                </c:pt>
                <c:pt idx="53">
                  <c:v>1.333302497687327</c:v>
                </c:pt>
                <c:pt idx="54">
                  <c:v>1.249149338374291</c:v>
                </c:pt>
                <c:pt idx="55">
                  <c:v>1.217391304347826</c:v>
                </c:pt>
                <c:pt idx="56">
                  <c:v>1.2556053811659194</c:v>
                </c:pt>
                <c:pt idx="57">
                  <c:v>1.297835663665964</c:v>
                </c:pt>
                <c:pt idx="58">
                  <c:v>1.2727910238429172</c:v>
                </c:pt>
                <c:pt idx="59">
                  <c:v>1.2426398908169236</c:v>
                </c:pt>
                <c:pt idx="60">
                  <c:v>1.2091284674404879</c:v>
                </c:pt>
                <c:pt idx="61">
                  <c:v>1.2603821407681812</c:v>
                </c:pt>
                <c:pt idx="62">
                  <c:v>1.2892899880335063</c:v>
                </c:pt>
                <c:pt idx="63">
                  <c:v>1.3680949380382272</c:v>
                </c:pt>
                <c:pt idx="64">
                  <c:v>1.2792642140468224</c:v>
                </c:pt>
                <c:pt idx="65">
                  <c:v>0.9841964683187416</c:v>
                </c:pt>
                <c:pt idx="66">
                  <c:v>1.1980358504958049</c:v>
                </c:pt>
                <c:pt idx="67">
                  <c:v>1.2403864734299521</c:v>
                </c:pt>
                <c:pt idx="68">
                  <c:v>1.232439758263623</c:v>
                </c:pt>
                <c:pt idx="69">
                  <c:v>1.2330433786442214</c:v>
                </c:pt>
                <c:pt idx="70">
                  <c:v>1.2763031750714744</c:v>
                </c:pt>
                <c:pt idx="71">
                  <c:v>1.1952980347470066</c:v>
                </c:pt>
                <c:pt idx="72">
                  <c:v>1.290817186347789</c:v>
                </c:pt>
                <c:pt idx="73">
                  <c:v>1.1981077217506644</c:v>
                </c:pt>
                <c:pt idx="74">
                  <c:v>1.227479094012908</c:v>
                </c:pt>
                <c:pt idx="75">
                  <c:v>1.2588967486675313</c:v>
                </c:pt>
                <c:pt idx="76">
                  <c:v>1.2572946859903384</c:v>
                </c:pt>
                <c:pt idx="77">
                  <c:v>1.216096207215541</c:v>
                </c:pt>
                <c:pt idx="78">
                  <c:v>1.2108372800417282</c:v>
                </c:pt>
                <c:pt idx="79">
                  <c:v>1.243645601213246</c:v>
                </c:pt>
                <c:pt idx="80">
                  <c:v>1.2824381114654269</c:v>
                </c:pt>
                <c:pt idx="81">
                  <c:v>1.1400467121810995</c:v>
                </c:pt>
                <c:pt idx="82">
                  <c:v>1.237240075614367</c:v>
                </c:pt>
                <c:pt idx="83">
                  <c:v>1.1928042528953864</c:v>
                </c:pt>
                <c:pt idx="84">
                  <c:v>1.1715097225256719</c:v>
                </c:pt>
                <c:pt idx="85">
                  <c:v>1.2588932806324111</c:v>
                </c:pt>
                <c:pt idx="86">
                  <c:v>1.2321233669671248</c:v>
                </c:pt>
                <c:pt idx="87">
                  <c:v>1.2484259638816777</c:v>
                </c:pt>
                <c:pt idx="88">
                  <c:v>1.240442743284422</c:v>
                </c:pt>
                <c:pt idx="89">
                  <c:v>1.213204206032778</c:v>
                </c:pt>
                <c:pt idx="90">
                  <c:v>1.1750344415209297</c:v>
                </c:pt>
                <c:pt idx="91">
                  <c:v>1.1964276632477842</c:v>
                </c:pt>
                <c:pt idx="92">
                  <c:v>1.225683368828965</c:v>
                </c:pt>
                <c:pt idx="93">
                  <c:v>1.30306156987463</c:v>
                </c:pt>
              </c:numCache>
            </c:numRef>
          </c:val>
          <c:smooth val="0"/>
        </c:ser>
        <c:marker val="1"/>
        <c:axId val="12395270"/>
        <c:axId val="44448567"/>
      </c:lineChart>
      <c:dateAx>
        <c:axId val="1239527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7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4448567"/>
        <c:crosses val="autoZero"/>
        <c:auto val="0"/>
        <c:baseTimeUnit val="days"/>
        <c:majorUnit val="12"/>
        <c:majorTimeUnit val="months"/>
        <c:minorUnit val="12"/>
        <c:minorTimeUnit val="months"/>
        <c:noMultiLvlLbl val="0"/>
      </c:dateAx>
      <c:valAx>
        <c:axId val="4444856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Na:Cl ratio</a:t>
                </a:r>
              </a:p>
            </c:rich>
          </c:tx>
          <c:layout>
            <c:manualLayout>
              <c:xMode val="factor"/>
              <c:yMode val="factor"/>
              <c:x val="-0.00175"/>
              <c:y val="-0.002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1239527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a:t>
            </a:r>
            <a:r>
              <a:rPr lang="en-US" cap="none" sz="150" b="1" i="0" u="none" baseline="0">
                <a:solidFill>
                  <a:srgbClr val="000000"/>
                </a:solidFill>
                <a:latin typeface="Arial"/>
                <a:ea typeface="Arial"/>
                <a:cs typeface="Arial"/>
              </a:rPr>
              <a:t>NH</a:t>
            </a:r>
            <a:r>
              <a:rPr lang="en-US" cap="none" sz="150" b="1" i="0" u="none" baseline="-25000">
                <a:solidFill>
                  <a:srgbClr val="000000"/>
                </a:solidFill>
                <a:latin typeface="Arial"/>
                <a:ea typeface="Arial"/>
                <a:cs typeface="Arial"/>
              </a:rPr>
              <a:t>4</a:t>
            </a:r>
            <a:r>
              <a:rPr lang="en-US" cap="none" sz="150" b="1" i="0" u="none" baseline="0">
                <a:solidFill>
                  <a:srgbClr val="000000"/>
                </a:solidFill>
                <a:latin typeface="Arial"/>
                <a:ea typeface="Arial"/>
                <a:cs typeface="Arial"/>
              </a:rPr>
              <a:t>-N</a:t>
            </a:r>
          </a:p>
        </c:rich>
      </c:tx>
      <c:layout>
        <c:manualLayout>
          <c:xMode val="factor"/>
          <c:yMode val="factor"/>
          <c:x val="-0.4925"/>
          <c:y val="-0.01225"/>
        </c:manualLayout>
      </c:layout>
      <c:spPr>
        <a:noFill/>
        <a:ln w="3175">
          <a:noFill/>
        </a:ln>
      </c:spPr>
    </c:title>
    <c:plotArea>
      <c:layout>
        <c:manualLayout>
          <c:xMode val="edge"/>
          <c:yMode val="edge"/>
          <c:x val="0.34425"/>
          <c:y val="0.1685"/>
          <c:w val="0.08975"/>
          <c:h val="0.805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64492784"/>
        <c:axId val="43564145"/>
      </c:lineChart>
      <c:catAx>
        <c:axId val="64492784"/>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43564145"/>
        <c:crosses val="autoZero"/>
        <c:auto val="1"/>
        <c:lblOffset val="100"/>
        <c:tickLblSkip val="1"/>
        <c:noMultiLvlLbl val="0"/>
      </c:catAx>
      <c:valAx>
        <c:axId val="43564145"/>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6449278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a:t>
            </a:r>
            <a:r>
              <a:rPr lang="en-US" cap="none" sz="1200" b="1" i="0" u="none" baseline="0">
                <a:solidFill>
                  <a:srgbClr val="000000"/>
                </a:solidFill>
                <a:latin typeface="Arial"/>
                <a:ea typeface="Arial"/>
                <a:cs typeface="Arial"/>
              </a:rPr>
              <a:t>NH</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-N</a:t>
            </a:r>
          </a:p>
        </c:rich>
      </c:tx>
      <c:layout>
        <c:manualLayout>
          <c:xMode val="factor"/>
          <c:yMode val="factor"/>
          <c:x val="0.00325"/>
          <c:y val="0"/>
        </c:manualLayout>
      </c:layout>
      <c:spPr>
        <a:noFill/>
        <a:ln w="3175">
          <a:noFill/>
        </a:ln>
      </c:spPr>
    </c:title>
    <c:plotArea>
      <c:layout>
        <c:manualLayout>
          <c:xMode val="edge"/>
          <c:yMode val="edge"/>
          <c:x val="0.062"/>
          <c:y val="0.1955"/>
          <c:w val="0.922"/>
          <c:h val="0.63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data'!$AF$26:$AF$119</c:f>
              <c:numCache>
                <c:ptCount val="94"/>
                <c:pt idx="3">
                  <c:v>0.7142857142857143</c:v>
                </c:pt>
                <c:pt idx="4">
                  <c:v>0.7142857142857143</c:v>
                </c:pt>
                <c:pt idx="5">
                  <c:v>0.7142857142857143</c:v>
                </c:pt>
                <c:pt idx="6">
                  <c:v>0.7142857142857143</c:v>
                </c:pt>
                <c:pt idx="7">
                  <c:v>0.7142857142857143</c:v>
                </c:pt>
                <c:pt idx="8">
                  <c:v>1.7857142857142858</c:v>
                </c:pt>
                <c:pt idx="9">
                  <c:v>2.6428571428571423</c:v>
                </c:pt>
                <c:pt idx="10">
                  <c:v>3.357142857142857</c:v>
                </c:pt>
                <c:pt idx="11">
                  <c:v>2.5</c:v>
                </c:pt>
                <c:pt idx="12">
                  <c:v>2.5</c:v>
                </c:pt>
                <c:pt idx="13">
                  <c:v>3.357142857142857</c:v>
                </c:pt>
                <c:pt idx="14">
                  <c:v>0.7142857142857143</c:v>
                </c:pt>
                <c:pt idx="15">
                  <c:v>1.9285714285714286</c:v>
                </c:pt>
                <c:pt idx="16">
                  <c:v>2.5</c:v>
                </c:pt>
                <c:pt idx="17">
                  <c:v>0.9285714285714286</c:v>
                </c:pt>
                <c:pt idx="18">
                  <c:v>1.9285714285714286</c:v>
                </c:pt>
                <c:pt idx="19">
                  <c:v>2.2142857142857144</c:v>
                </c:pt>
                <c:pt idx="20">
                  <c:v>0.7142857142857143</c:v>
                </c:pt>
                <c:pt idx="21">
                  <c:v>0.7142857142857143</c:v>
                </c:pt>
                <c:pt idx="22">
                  <c:v>0.7142857142857143</c:v>
                </c:pt>
                <c:pt idx="23">
                  <c:v>12.357142857142856</c:v>
                </c:pt>
                <c:pt idx="24">
                  <c:v>0.9285714285714286</c:v>
                </c:pt>
                <c:pt idx="25">
                  <c:v>0.7142857142857143</c:v>
                </c:pt>
                <c:pt idx="26">
                  <c:v>0.7142857142857143</c:v>
                </c:pt>
                <c:pt idx="27">
                  <c:v>0.7142857142857143</c:v>
                </c:pt>
                <c:pt idx="28">
                  <c:v>0.7142857142857143</c:v>
                </c:pt>
                <c:pt idx="29">
                  <c:v>0.7142857142857143</c:v>
                </c:pt>
                <c:pt idx="30">
                  <c:v>0.7142857142857143</c:v>
                </c:pt>
                <c:pt idx="31">
                  <c:v>0.7142857142857143</c:v>
                </c:pt>
                <c:pt idx="32">
                  <c:v>0.7142857142857143</c:v>
                </c:pt>
                <c:pt idx="33">
                  <c:v>0.7142857142857143</c:v>
                </c:pt>
                <c:pt idx="34">
                  <c:v>0.7142857142857143</c:v>
                </c:pt>
                <c:pt idx="35">
                  <c:v>0.7142857142857143</c:v>
                </c:pt>
                <c:pt idx="36">
                  <c:v>0.7142857142857143</c:v>
                </c:pt>
                <c:pt idx="37">
                  <c:v>0.7142857142857143</c:v>
                </c:pt>
                <c:pt idx="38">
                  <c:v>0.7142857142857143</c:v>
                </c:pt>
                <c:pt idx="39">
                  <c:v>1.2142857142857144</c:v>
                </c:pt>
                <c:pt idx="40">
                  <c:v>1.3571428571428572</c:v>
                </c:pt>
                <c:pt idx="41">
                  <c:v>1.142857142857143</c:v>
                </c:pt>
                <c:pt idx="42">
                  <c:v>1.5714285714285712</c:v>
                </c:pt>
                <c:pt idx="43">
                  <c:v>1.3571428571428572</c:v>
                </c:pt>
                <c:pt idx="44">
                  <c:v>0.7142857142857143</c:v>
                </c:pt>
                <c:pt idx="45">
                  <c:v>1</c:v>
                </c:pt>
                <c:pt idx="46">
                  <c:v>0.9285714285714286</c:v>
                </c:pt>
                <c:pt idx="47">
                  <c:v>0.7142857142857143</c:v>
                </c:pt>
                <c:pt idx="48">
                  <c:v>0.7142857142857143</c:v>
                </c:pt>
                <c:pt idx="49">
                  <c:v>0.7142857142857143</c:v>
                </c:pt>
                <c:pt idx="50">
                  <c:v>0.7142857142857143</c:v>
                </c:pt>
                <c:pt idx="51">
                  <c:v>0.7142857142857143</c:v>
                </c:pt>
                <c:pt idx="52">
                  <c:v>0.7142857142857143</c:v>
                </c:pt>
                <c:pt idx="53">
                  <c:v>0.7142857142857143</c:v>
                </c:pt>
                <c:pt idx="54">
                  <c:v>0.7142857142857143</c:v>
                </c:pt>
                <c:pt idx="55">
                  <c:v>0.7142857142857143</c:v>
                </c:pt>
                <c:pt idx="56">
                  <c:v>0.7142857142857143</c:v>
                </c:pt>
                <c:pt idx="57">
                  <c:v>1.0142857142857142</c:v>
                </c:pt>
                <c:pt idx="58">
                  <c:v>0.7142857142857143</c:v>
                </c:pt>
                <c:pt idx="59">
                  <c:v>0.7142857142857143</c:v>
                </c:pt>
                <c:pt idx="60">
                  <c:v>0.7428571428571429</c:v>
                </c:pt>
                <c:pt idx="61">
                  <c:v>0.7142857142857143</c:v>
                </c:pt>
                <c:pt idx="62">
                  <c:v>0.7142857142857143</c:v>
                </c:pt>
                <c:pt idx="63">
                  <c:v>0.7142857142857143</c:v>
                </c:pt>
                <c:pt idx="64">
                  <c:v>0.7142857142857143</c:v>
                </c:pt>
                <c:pt idx="65">
                  <c:v>1.65</c:v>
                </c:pt>
                <c:pt idx="66">
                  <c:v>0.7142857142857143</c:v>
                </c:pt>
                <c:pt idx="67">
                  <c:v>0.7142857142857143</c:v>
                </c:pt>
                <c:pt idx="68">
                  <c:v>0.7142857142857143</c:v>
                </c:pt>
                <c:pt idx="69">
                  <c:v>0.7142857142857143</c:v>
                </c:pt>
                <c:pt idx="70">
                  <c:v>0.7142857142857143</c:v>
                </c:pt>
                <c:pt idx="71">
                  <c:v>0.7142857142857143</c:v>
                </c:pt>
                <c:pt idx="72">
                  <c:v>0.7142857142857143</c:v>
                </c:pt>
                <c:pt idx="73">
                  <c:v>0.7142857142857143</c:v>
                </c:pt>
                <c:pt idx="74">
                  <c:v>0.7142857142857143</c:v>
                </c:pt>
                <c:pt idx="75">
                  <c:v>0.7142857142857143</c:v>
                </c:pt>
                <c:pt idx="76">
                  <c:v>0.7142857142857143</c:v>
                </c:pt>
                <c:pt idx="77">
                  <c:v>0.7142857142857143</c:v>
                </c:pt>
                <c:pt idx="78">
                  <c:v>0.7142857142857143</c:v>
                </c:pt>
                <c:pt idx="79">
                  <c:v>0.7142857142857143</c:v>
                </c:pt>
                <c:pt idx="80">
                  <c:v>0.7142857142857143</c:v>
                </c:pt>
                <c:pt idx="81">
                  <c:v>0.7142857142857143</c:v>
                </c:pt>
                <c:pt idx="82">
                  <c:v>0.7142857142857143</c:v>
                </c:pt>
                <c:pt idx="83">
                  <c:v>0.7142857142857143</c:v>
                </c:pt>
                <c:pt idx="84">
                  <c:v>0.7142857142857143</c:v>
                </c:pt>
                <c:pt idx="85">
                  <c:v>0.7142857142857143</c:v>
                </c:pt>
                <c:pt idx="86">
                  <c:v>0.7142857142857143</c:v>
                </c:pt>
                <c:pt idx="87">
                  <c:v>0.7142857142857143</c:v>
                </c:pt>
                <c:pt idx="88">
                  <c:v>0.7142857142857143</c:v>
                </c:pt>
                <c:pt idx="89">
                  <c:v>0.7142857142857143</c:v>
                </c:pt>
                <c:pt idx="90">
                  <c:v>0.7142857142857143</c:v>
                </c:pt>
                <c:pt idx="91">
                  <c:v>0.7142857142857143</c:v>
                </c:pt>
                <c:pt idx="92">
                  <c:v>0.7142857142857143</c:v>
                </c:pt>
                <c:pt idx="93">
                  <c:v>0.7142857142857143</c:v>
                </c:pt>
              </c:numCache>
            </c:numRef>
          </c:val>
          <c:smooth val="0"/>
        </c:ser>
        <c:marker val="1"/>
        <c:axId val="56532986"/>
        <c:axId val="39034827"/>
      </c:lineChart>
      <c:dateAx>
        <c:axId val="5653298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The James Hutton Institute 2011</a:t>
                </a:r>
              </a:p>
            </c:rich>
          </c:tx>
          <c:layout>
            <c:manualLayout>
              <c:xMode val="factor"/>
              <c:yMode val="factor"/>
              <c:x val="0"/>
              <c:y val="-0.006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9034827"/>
        <c:crosses val="autoZero"/>
        <c:auto val="0"/>
        <c:baseTimeUnit val="days"/>
        <c:majorUnit val="12"/>
        <c:majorTimeUnit val="months"/>
        <c:minorUnit val="12"/>
        <c:minorTimeUnit val="months"/>
        <c:noMultiLvlLbl val="0"/>
      </c:dateAx>
      <c:valAx>
        <c:axId val="3903482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5653298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a:t>
            </a:r>
            <a:r>
              <a:rPr lang="en-US" cap="none" sz="1200" b="1" i="0" u="none" baseline="0">
                <a:solidFill>
                  <a:srgbClr val="000000"/>
                </a:solidFill>
                <a:latin typeface="Arial"/>
                <a:ea typeface="Arial"/>
                <a:cs typeface="Arial"/>
              </a:rPr>
              <a:t>NO</a:t>
            </a:r>
            <a:r>
              <a:rPr lang="en-US" cap="none" sz="1200" b="1" i="0" u="none" baseline="-25000">
                <a:solidFill>
                  <a:srgbClr val="000000"/>
                </a:solidFill>
                <a:latin typeface="Arial"/>
                <a:ea typeface="Arial"/>
                <a:cs typeface="Arial"/>
              </a:rPr>
              <a:t>3</a:t>
            </a:r>
            <a:r>
              <a:rPr lang="en-US" cap="none" sz="1200" b="1" i="0" u="none" baseline="0">
                <a:solidFill>
                  <a:srgbClr val="000000"/>
                </a:solidFill>
                <a:latin typeface="Arial"/>
                <a:ea typeface="Arial"/>
                <a:cs typeface="Arial"/>
              </a:rPr>
              <a:t>-N</a:t>
            </a:r>
          </a:p>
        </c:rich>
      </c:tx>
      <c:layout>
        <c:manualLayout>
          <c:xMode val="factor"/>
          <c:yMode val="factor"/>
          <c:x val="0.0032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data'!$AG$26:$AG$119</c:f>
              <c:numCache>
                <c:ptCount val="94"/>
                <c:pt idx="0">
                  <c:v>2.5</c:v>
                </c:pt>
                <c:pt idx="1">
                  <c:v>1.7857142857142858</c:v>
                </c:pt>
                <c:pt idx="2">
                  <c:v>1.7857142857142858</c:v>
                </c:pt>
                <c:pt idx="3">
                  <c:v>1.7857142857142858</c:v>
                </c:pt>
                <c:pt idx="4">
                  <c:v>1.7857142857142858</c:v>
                </c:pt>
                <c:pt idx="5">
                  <c:v>1.7857142857142858</c:v>
                </c:pt>
                <c:pt idx="6">
                  <c:v>2</c:v>
                </c:pt>
                <c:pt idx="7">
                  <c:v>1.9285714285714286</c:v>
                </c:pt>
                <c:pt idx="8">
                  <c:v>3.2857142857142856</c:v>
                </c:pt>
                <c:pt idx="9">
                  <c:v>2.0714285714285716</c:v>
                </c:pt>
                <c:pt idx="10">
                  <c:v>2.142857142857143</c:v>
                </c:pt>
                <c:pt idx="11">
                  <c:v>1.7857142857142858</c:v>
                </c:pt>
                <c:pt idx="12">
                  <c:v>2.785714285714286</c:v>
                </c:pt>
                <c:pt idx="13">
                  <c:v>3.071428571428571</c:v>
                </c:pt>
                <c:pt idx="14">
                  <c:v>4.571428571428572</c:v>
                </c:pt>
                <c:pt idx="15">
                  <c:v>3.2857142857142856</c:v>
                </c:pt>
                <c:pt idx="16">
                  <c:v>5.357142857142857</c:v>
                </c:pt>
                <c:pt idx="17">
                  <c:v>4.357142857142857</c:v>
                </c:pt>
                <c:pt idx="18">
                  <c:v>1.7857142857142858</c:v>
                </c:pt>
                <c:pt idx="19">
                  <c:v>3.6428571428571423</c:v>
                </c:pt>
                <c:pt idx="20">
                  <c:v>4.071428571428571</c:v>
                </c:pt>
                <c:pt idx="21">
                  <c:v>4.357142857142857</c:v>
                </c:pt>
                <c:pt idx="22">
                  <c:v>5.5</c:v>
                </c:pt>
                <c:pt idx="23">
                  <c:v>7.428571428571429</c:v>
                </c:pt>
                <c:pt idx="24">
                  <c:v>5.357142857142857</c:v>
                </c:pt>
                <c:pt idx="25">
                  <c:v>5.142857142857142</c:v>
                </c:pt>
                <c:pt idx="26">
                  <c:v>1.9285714285714286</c:v>
                </c:pt>
                <c:pt idx="27">
                  <c:v>2.357142857142857</c:v>
                </c:pt>
                <c:pt idx="28">
                  <c:v>3.071428571428571</c:v>
                </c:pt>
                <c:pt idx="29">
                  <c:v>1.7857142857142858</c:v>
                </c:pt>
                <c:pt idx="30">
                  <c:v>1.7857142857142858</c:v>
                </c:pt>
                <c:pt idx="31">
                  <c:v>3.7857142857142856</c:v>
                </c:pt>
                <c:pt idx="32">
                  <c:v>1.7857142857142858</c:v>
                </c:pt>
                <c:pt idx="33">
                  <c:v>1.7857142857142858</c:v>
                </c:pt>
                <c:pt idx="34">
                  <c:v>1.7857142857142858</c:v>
                </c:pt>
                <c:pt idx="35">
                  <c:v>1.7857142857142858</c:v>
                </c:pt>
                <c:pt idx="36">
                  <c:v>1.7857142857142858</c:v>
                </c:pt>
                <c:pt idx="37">
                  <c:v>1.7857142857142858</c:v>
                </c:pt>
                <c:pt idx="38">
                  <c:v>1.7857142857142858</c:v>
                </c:pt>
                <c:pt idx="39">
                  <c:v>2.857142857142857</c:v>
                </c:pt>
                <c:pt idx="40">
                  <c:v>3.428571428571429</c:v>
                </c:pt>
                <c:pt idx="41">
                  <c:v>3.5714285714285716</c:v>
                </c:pt>
                <c:pt idx="42">
                  <c:v>4.571428571428572</c:v>
                </c:pt>
                <c:pt idx="43">
                  <c:v>4.857142857142858</c:v>
                </c:pt>
                <c:pt idx="44">
                  <c:v>3.857142857142857</c:v>
                </c:pt>
                <c:pt idx="45">
                  <c:v>4.857142857142858</c:v>
                </c:pt>
                <c:pt idx="46">
                  <c:v>4.428571428571429</c:v>
                </c:pt>
                <c:pt idx="47">
                  <c:v>3.928571428571429</c:v>
                </c:pt>
                <c:pt idx="48">
                  <c:v>4.2142857142857135</c:v>
                </c:pt>
                <c:pt idx="49">
                  <c:v>2.0714285714285716</c:v>
                </c:pt>
                <c:pt idx="50">
                  <c:v>5.5</c:v>
                </c:pt>
                <c:pt idx="51">
                  <c:v>4.642857142857143</c:v>
                </c:pt>
                <c:pt idx="52">
                  <c:v>5.785714285714286</c:v>
                </c:pt>
                <c:pt idx="53">
                  <c:v>2.785714285714286</c:v>
                </c:pt>
                <c:pt idx="54">
                  <c:v>1.7857142857142858</c:v>
                </c:pt>
                <c:pt idx="55">
                  <c:v>1.7857142857142858</c:v>
                </c:pt>
                <c:pt idx="56">
                  <c:v>1.7857142857142858</c:v>
                </c:pt>
                <c:pt idx="57">
                  <c:v>2.7142857142857144</c:v>
                </c:pt>
                <c:pt idx="58">
                  <c:v>1.7857142857142858</c:v>
                </c:pt>
                <c:pt idx="59">
                  <c:v>2.2142857142857144</c:v>
                </c:pt>
                <c:pt idx="60">
                  <c:v>1.7857142857142858</c:v>
                </c:pt>
                <c:pt idx="61">
                  <c:v>1.7857142857142858</c:v>
                </c:pt>
                <c:pt idx="62">
                  <c:v>1.7857142857142858</c:v>
                </c:pt>
                <c:pt idx="63">
                  <c:v>1.7857142857142858</c:v>
                </c:pt>
                <c:pt idx="64">
                  <c:v>1.8214285714285712</c:v>
                </c:pt>
                <c:pt idx="65">
                  <c:v>6</c:v>
                </c:pt>
                <c:pt idx="66">
                  <c:v>1.7857142857142858</c:v>
                </c:pt>
                <c:pt idx="67">
                  <c:v>1.7857142857142858</c:v>
                </c:pt>
                <c:pt idx="68">
                  <c:v>1.7857142857142858</c:v>
                </c:pt>
                <c:pt idx="69">
                  <c:v>1.7857142857142858</c:v>
                </c:pt>
                <c:pt idx="70">
                  <c:v>1.7857142857142858</c:v>
                </c:pt>
                <c:pt idx="71">
                  <c:v>1.7857142857142858</c:v>
                </c:pt>
                <c:pt idx="72">
                  <c:v>1.7857142857142858</c:v>
                </c:pt>
                <c:pt idx="73">
                  <c:v>1.7857142857142858</c:v>
                </c:pt>
                <c:pt idx="74">
                  <c:v>1.7857142857142858</c:v>
                </c:pt>
                <c:pt idx="75">
                  <c:v>1.7857142857142858</c:v>
                </c:pt>
                <c:pt idx="76">
                  <c:v>1.7857142857142858</c:v>
                </c:pt>
                <c:pt idx="77">
                  <c:v>3.6428571428571423</c:v>
                </c:pt>
                <c:pt idx="78">
                  <c:v>9.538285714285713</c:v>
                </c:pt>
                <c:pt idx="79">
                  <c:v>3.3474142857142857</c:v>
                </c:pt>
                <c:pt idx="80">
                  <c:v>3.952907142857143</c:v>
                </c:pt>
                <c:pt idx="81">
                  <c:v>6</c:v>
                </c:pt>
                <c:pt idx="82">
                  <c:v>3.7857142857142856</c:v>
                </c:pt>
                <c:pt idx="83">
                  <c:v>2.142857142857143</c:v>
                </c:pt>
                <c:pt idx="84">
                  <c:v>1.7857142857142858</c:v>
                </c:pt>
                <c:pt idx="85">
                  <c:v>3.857142857142857</c:v>
                </c:pt>
                <c:pt idx="86">
                  <c:v>2.5241857142857143</c:v>
                </c:pt>
                <c:pt idx="87">
                  <c:v>2.705878571428572</c:v>
                </c:pt>
                <c:pt idx="88">
                  <c:v>1.93615</c:v>
                </c:pt>
                <c:pt idx="89">
                  <c:v>3.13025</c:v>
                </c:pt>
                <c:pt idx="90">
                  <c:v>1.7857142857142858</c:v>
                </c:pt>
                <c:pt idx="91">
                  <c:v>1.7857142857142858</c:v>
                </c:pt>
                <c:pt idx="92">
                  <c:v>1.7857142857142858</c:v>
                </c:pt>
                <c:pt idx="93">
                  <c:v>1.7857142857142858</c:v>
                </c:pt>
              </c:numCache>
            </c:numRef>
          </c:val>
          <c:smooth val="0"/>
        </c:ser>
        <c:marker val="1"/>
        <c:axId val="15769124"/>
        <c:axId val="7704389"/>
      </c:lineChart>
      <c:dateAx>
        <c:axId val="15769124"/>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9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704389"/>
        <c:crosses val="autoZero"/>
        <c:auto val="0"/>
        <c:baseTimeUnit val="days"/>
        <c:majorUnit val="12"/>
        <c:majorTimeUnit val="months"/>
        <c:minorUnit val="12"/>
        <c:minorTimeUnit val="months"/>
        <c:noMultiLvlLbl val="0"/>
      </c:dateAx>
      <c:valAx>
        <c:axId val="770438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576912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pH</a:t>
            </a:r>
          </a:p>
        </c:rich>
      </c:tx>
      <c:layout>
        <c:manualLayout>
          <c:xMode val="factor"/>
          <c:yMode val="factor"/>
          <c:x val="-0.4925"/>
          <c:y val="-0.01225"/>
        </c:manualLayout>
      </c:layout>
      <c:spPr>
        <a:noFill/>
        <a:ln w="3175">
          <a:noFill/>
        </a:ln>
      </c:spPr>
    </c:title>
    <c:plotArea>
      <c:layout>
        <c:manualLayout>
          <c:xMode val="edge"/>
          <c:yMode val="edge"/>
          <c:x val="0.3445"/>
          <c:y val="0.1595"/>
          <c:w val="0.08925"/>
          <c:h val="0.817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2230638"/>
        <c:axId val="20075743"/>
      </c:lineChart>
      <c:catAx>
        <c:axId val="2230638"/>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20075743"/>
        <c:crosses val="autoZero"/>
        <c:auto val="1"/>
        <c:lblOffset val="100"/>
        <c:tickLblSkip val="1"/>
        <c:noMultiLvlLbl val="0"/>
      </c:catAx>
      <c:valAx>
        <c:axId val="20075743"/>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pH</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23063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Mharcaidh Stream Gauge 4
pH</a:t>
            </a:r>
          </a:p>
        </c:rich>
      </c:tx>
      <c:layout>
        <c:manualLayout>
          <c:xMode val="factor"/>
          <c:yMode val="factor"/>
          <c:x val="0.00325"/>
          <c:y val="0"/>
        </c:manualLayout>
      </c:layout>
      <c:spPr>
        <a:noFill/>
        <a:ln w="3175">
          <a:noFill/>
        </a:ln>
      </c:spPr>
    </c:title>
    <c:plotArea>
      <c:layout>
        <c:manualLayout>
          <c:xMode val="edge"/>
          <c:yMode val="edge"/>
          <c:x val="0.05675"/>
          <c:y val="0.1855"/>
          <c:w val="0.926"/>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data'!$S$26:$S$119</c:f>
              <c:numCache>
                <c:ptCount val="94"/>
                <c:pt idx="0">
                  <c:v>6.09</c:v>
                </c:pt>
                <c:pt idx="1">
                  <c:v>5.93</c:v>
                </c:pt>
                <c:pt idx="2">
                  <c:v>5.93</c:v>
                </c:pt>
                <c:pt idx="3">
                  <c:v>6.02</c:v>
                </c:pt>
                <c:pt idx="4">
                  <c:v>6.05</c:v>
                </c:pt>
                <c:pt idx="5">
                  <c:v>6.12</c:v>
                </c:pt>
                <c:pt idx="6">
                  <c:v>6.08</c:v>
                </c:pt>
                <c:pt idx="7">
                  <c:v>6.05</c:v>
                </c:pt>
                <c:pt idx="8">
                  <c:v>6.04</c:v>
                </c:pt>
                <c:pt idx="9">
                  <c:v>5.7</c:v>
                </c:pt>
                <c:pt idx="10">
                  <c:v>5.54</c:v>
                </c:pt>
                <c:pt idx="11">
                  <c:v>5.69</c:v>
                </c:pt>
                <c:pt idx="12">
                  <c:v>5.79</c:v>
                </c:pt>
                <c:pt idx="13">
                  <c:v>5.77</c:v>
                </c:pt>
                <c:pt idx="14">
                  <c:v>5.7</c:v>
                </c:pt>
                <c:pt idx="15">
                  <c:v>5.87</c:v>
                </c:pt>
                <c:pt idx="16">
                  <c:v>5.73</c:v>
                </c:pt>
                <c:pt idx="17">
                  <c:v>5.76</c:v>
                </c:pt>
                <c:pt idx="18">
                  <c:v>5.85</c:v>
                </c:pt>
                <c:pt idx="19">
                  <c:v>5.77</c:v>
                </c:pt>
                <c:pt idx="20">
                  <c:v>5.83</c:v>
                </c:pt>
                <c:pt idx="21">
                  <c:v>5.76</c:v>
                </c:pt>
                <c:pt idx="22">
                  <c:v>5.69</c:v>
                </c:pt>
                <c:pt idx="23">
                  <c:v>5.56</c:v>
                </c:pt>
                <c:pt idx="24">
                  <c:v>5.66</c:v>
                </c:pt>
                <c:pt idx="25">
                  <c:v>5.61</c:v>
                </c:pt>
                <c:pt idx="26">
                  <c:v>5.84</c:v>
                </c:pt>
                <c:pt idx="27">
                  <c:v>5.74</c:v>
                </c:pt>
                <c:pt idx="28">
                  <c:v>5.73</c:v>
                </c:pt>
                <c:pt idx="29">
                  <c:v>5.77</c:v>
                </c:pt>
                <c:pt idx="30">
                  <c:v>5.63</c:v>
                </c:pt>
                <c:pt idx="31">
                  <c:v>5.79</c:v>
                </c:pt>
                <c:pt idx="32">
                  <c:v>5.74</c:v>
                </c:pt>
                <c:pt idx="33">
                  <c:v>5.76</c:v>
                </c:pt>
                <c:pt idx="34">
                  <c:v>5.74</c:v>
                </c:pt>
                <c:pt idx="35">
                  <c:v>5.71</c:v>
                </c:pt>
                <c:pt idx="36">
                  <c:v>5.71</c:v>
                </c:pt>
                <c:pt idx="37">
                  <c:v>5.81</c:v>
                </c:pt>
                <c:pt idx="38">
                  <c:v>5.82</c:v>
                </c:pt>
                <c:pt idx="39">
                  <c:v>5.76</c:v>
                </c:pt>
                <c:pt idx="40">
                  <c:v>5.69</c:v>
                </c:pt>
                <c:pt idx="41">
                  <c:v>5.65</c:v>
                </c:pt>
                <c:pt idx="42">
                  <c:v>5.69</c:v>
                </c:pt>
                <c:pt idx="43">
                  <c:v>5.72</c:v>
                </c:pt>
                <c:pt idx="44">
                  <c:v>5.73</c:v>
                </c:pt>
                <c:pt idx="45">
                  <c:v>5.85</c:v>
                </c:pt>
                <c:pt idx="46">
                  <c:v>5.79</c:v>
                </c:pt>
                <c:pt idx="47">
                  <c:v>5.76</c:v>
                </c:pt>
                <c:pt idx="48">
                  <c:v>5.74</c:v>
                </c:pt>
                <c:pt idx="49">
                  <c:v>5.64</c:v>
                </c:pt>
                <c:pt idx="50">
                  <c:v>5.54</c:v>
                </c:pt>
                <c:pt idx="51">
                  <c:v>6.05</c:v>
                </c:pt>
                <c:pt idx="52">
                  <c:v>5.73</c:v>
                </c:pt>
                <c:pt idx="53">
                  <c:v>5.97</c:v>
                </c:pt>
                <c:pt idx="54">
                  <c:v>5.45</c:v>
                </c:pt>
                <c:pt idx="55">
                  <c:v>5.68</c:v>
                </c:pt>
                <c:pt idx="56">
                  <c:v>5.74</c:v>
                </c:pt>
                <c:pt idx="57">
                  <c:v>5.73</c:v>
                </c:pt>
                <c:pt idx="58">
                  <c:v>5.68</c:v>
                </c:pt>
                <c:pt idx="59">
                  <c:v>5.68</c:v>
                </c:pt>
                <c:pt idx="60">
                  <c:v>5.66</c:v>
                </c:pt>
                <c:pt idx="61">
                  <c:v>5.67</c:v>
                </c:pt>
                <c:pt idx="62">
                  <c:v>5.79</c:v>
                </c:pt>
                <c:pt idx="63">
                  <c:v>6.56</c:v>
                </c:pt>
                <c:pt idx="64">
                  <c:v>6.59</c:v>
                </c:pt>
                <c:pt idx="65">
                  <c:v>6.28</c:v>
                </c:pt>
                <c:pt idx="66">
                  <c:v>6.12</c:v>
                </c:pt>
                <c:pt idx="67">
                  <c:v>6.02</c:v>
                </c:pt>
                <c:pt idx="68">
                  <c:v>5.926</c:v>
                </c:pt>
                <c:pt idx="69">
                  <c:v>6.068</c:v>
                </c:pt>
                <c:pt idx="70">
                  <c:v>5.911</c:v>
                </c:pt>
                <c:pt idx="71">
                  <c:v>6.108</c:v>
                </c:pt>
                <c:pt idx="72">
                  <c:v>6.129</c:v>
                </c:pt>
                <c:pt idx="73">
                  <c:v>5.847</c:v>
                </c:pt>
                <c:pt idx="74">
                  <c:v>5.968</c:v>
                </c:pt>
                <c:pt idx="75">
                  <c:v>5.882</c:v>
                </c:pt>
                <c:pt idx="76">
                  <c:v>6.042</c:v>
                </c:pt>
                <c:pt idx="77">
                  <c:v>5.88</c:v>
                </c:pt>
                <c:pt idx="78">
                  <c:v>5.807</c:v>
                </c:pt>
                <c:pt idx="79">
                  <c:v>5.951</c:v>
                </c:pt>
                <c:pt idx="80">
                  <c:v>5.932</c:v>
                </c:pt>
                <c:pt idx="81">
                  <c:v>5.989</c:v>
                </c:pt>
                <c:pt idx="82">
                  <c:v>5.914</c:v>
                </c:pt>
                <c:pt idx="83">
                  <c:v>5.855</c:v>
                </c:pt>
                <c:pt idx="84">
                  <c:v>5.779</c:v>
                </c:pt>
                <c:pt idx="85">
                  <c:v>6.112</c:v>
                </c:pt>
                <c:pt idx="86">
                  <c:v>5.951</c:v>
                </c:pt>
                <c:pt idx="87">
                  <c:v>6.144</c:v>
                </c:pt>
                <c:pt idx="88">
                  <c:v>5.889</c:v>
                </c:pt>
                <c:pt idx="89">
                  <c:v>6.026</c:v>
                </c:pt>
                <c:pt idx="90">
                  <c:v>6.246</c:v>
                </c:pt>
                <c:pt idx="91">
                  <c:v>6.266</c:v>
                </c:pt>
                <c:pt idx="92">
                  <c:v>6.179</c:v>
                </c:pt>
                <c:pt idx="93">
                  <c:v>6.22</c:v>
                </c:pt>
              </c:numCache>
            </c:numRef>
          </c:val>
          <c:smooth val="0"/>
        </c:ser>
        <c:marker val="1"/>
        <c:axId val="46463960"/>
        <c:axId val="15522457"/>
      </c:lineChart>
      <c:dateAx>
        <c:axId val="4646396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77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5522457"/>
        <c:crosses val="autoZero"/>
        <c:auto val="0"/>
        <c:baseTimeUnit val="days"/>
        <c:majorUnit val="12"/>
        <c:majorTimeUnit val="months"/>
        <c:minorUnit val="12"/>
        <c:minorTimeUnit val="months"/>
        <c:noMultiLvlLbl val="0"/>
      </c:dateAx>
      <c:valAx>
        <c:axId val="15522457"/>
        <c:scaling>
          <c:orientation val="minMax"/>
          <c:min val="4"/>
        </c:scaling>
        <c:axPos val="l"/>
        <c:title>
          <c:tx>
            <c:rich>
              <a:bodyPr vert="horz" rot="-5400000" anchor="ctr"/>
              <a:lstStyle/>
              <a:p>
                <a:pPr algn="ctr">
                  <a:defRPr/>
                </a:pPr>
                <a:r>
                  <a:rPr lang="en-US" cap="none" sz="1075" b="1" i="0" u="none" baseline="0">
                    <a:solidFill>
                      <a:srgbClr val="000000"/>
                    </a:solidFill>
                    <a:latin typeface="Arial"/>
                    <a:ea typeface="Arial"/>
                    <a:cs typeface="Arial"/>
                  </a:rPr>
                  <a:t>pH</a:t>
                </a:r>
              </a:p>
            </c:rich>
          </c:tx>
          <c:layout>
            <c:manualLayout>
              <c:xMode val="factor"/>
              <c:yMode val="factor"/>
              <c:x val="-0.00175"/>
              <c:y val="-0.002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4646396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Ca</a:t>
            </a:r>
          </a:p>
        </c:rich>
      </c:tx>
      <c:layout>
        <c:manualLayout>
          <c:xMode val="factor"/>
          <c:yMode val="factor"/>
          <c:x val="0.00325"/>
          <c:y val="0"/>
        </c:manualLayout>
      </c:layout>
      <c:spPr>
        <a:noFill/>
        <a:ln>
          <a:noFill/>
        </a:ln>
      </c:spPr>
    </c:title>
    <c:plotArea>
      <c:layout>
        <c:manualLayout>
          <c:xMode val="edge"/>
          <c:yMode val="edge"/>
          <c:x val="0.06925"/>
          <c:y val="0.18725"/>
          <c:w val="0.91425"/>
          <c:h val="0.638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data'!$AJ$26:$AJ$119</c:f>
              <c:numCache>
                <c:ptCount val="94"/>
                <c:pt idx="0">
                  <c:v>18</c:v>
                </c:pt>
                <c:pt idx="1">
                  <c:v>19</c:v>
                </c:pt>
                <c:pt idx="2">
                  <c:v>19.5</c:v>
                </c:pt>
                <c:pt idx="3">
                  <c:v>20.999999999999996</c:v>
                </c:pt>
                <c:pt idx="4">
                  <c:v>23</c:v>
                </c:pt>
                <c:pt idx="5">
                  <c:v>20.999999999999996</c:v>
                </c:pt>
                <c:pt idx="6">
                  <c:v>20.499999999999996</c:v>
                </c:pt>
                <c:pt idx="7">
                  <c:v>20.999999999999996</c:v>
                </c:pt>
                <c:pt idx="8">
                  <c:v>20</c:v>
                </c:pt>
                <c:pt idx="9">
                  <c:v>15.5</c:v>
                </c:pt>
                <c:pt idx="10">
                  <c:v>14.499999999999998</c:v>
                </c:pt>
                <c:pt idx="11">
                  <c:v>16</c:v>
                </c:pt>
                <c:pt idx="12">
                  <c:v>16.5</c:v>
                </c:pt>
                <c:pt idx="13">
                  <c:v>17</c:v>
                </c:pt>
                <c:pt idx="14">
                  <c:v>17.499999999999996</c:v>
                </c:pt>
                <c:pt idx="15">
                  <c:v>17</c:v>
                </c:pt>
                <c:pt idx="16">
                  <c:v>18</c:v>
                </c:pt>
                <c:pt idx="17">
                  <c:v>15.5</c:v>
                </c:pt>
                <c:pt idx="18">
                  <c:v>16.5</c:v>
                </c:pt>
                <c:pt idx="19">
                  <c:v>17</c:v>
                </c:pt>
                <c:pt idx="20">
                  <c:v>17.599999999999998</c:v>
                </c:pt>
                <c:pt idx="21">
                  <c:v>14.849999999999998</c:v>
                </c:pt>
                <c:pt idx="22">
                  <c:v>16.5</c:v>
                </c:pt>
                <c:pt idx="23">
                  <c:v>15.75</c:v>
                </c:pt>
                <c:pt idx="24">
                  <c:v>15.8</c:v>
                </c:pt>
                <c:pt idx="25">
                  <c:v>16.45</c:v>
                </c:pt>
                <c:pt idx="26">
                  <c:v>16.150000000000002</c:v>
                </c:pt>
                <c:pt idx="27">
                  <c:v>16.3</c:v>
                </c:pt>
                <c:pt idx="28">
                  <c:v>16.95</c:v>
                </c:pt>
                <c:pt idx="29">
                  <c:v>16.8</c:v>
                </c:pt>
                <c:pt idx="30">
                  <c:v>17.599999999999998</c:v>
                </c:pt>
                <c:pt idx="31">
                  <c:v>17.050000000000004</c:v>
                </c:pt>
                <c:pt idx="32">
                  <c:v>16.7</c:v>
                </c:pt>
                <c:pt idx="33">
                  <c:v>16.650000000000002</c:v>
                </c:pt>
                <c:pt idx="34">
                  <c:v>16</c:v>
                </c:pt>
                <c:pt idx="35">
                  <c:v>17</c:v>
                </c:pt>
                <c:pt idx="36">
                  <c:v>18.5</c:v>
                </c:pt>
                <c:pt idx="37">
                  <c:v>19.5</c:v>
                </c:pt>
                <c:pt idx="38">
                  <c:v>18.5</c:v>
                </c:pt>
                <c:pt idx="39">
                  <c:v>16.35</c:v>
                </c:pt>
                <c:pt idx="40">
                  <c:v>17.1</c:v>
                </c:pt>
                <c:pt idx="41">
                  <c:v>18.25</c:v>
                </c:pt>
                <c:pt idx="42">
                  <c:v>20.499999999999996</c:v>
                </c:pt>
                <c:pt idx="43">
                  <c:v>19.5</c:v>
                </c:pt>
                <c:pt idx="44">
                  <c:v>18.450000000000003</c:v>
                </c:pt>
                <c:pt idx="45">
                  <c:v>15.75</c:v>
                </c:pt>
                <c:pt idx="46">
                  <c:v>17.499999999999996</c:v>
                </c:pt>
                <c:pt idx="47">
                  <c:v>17.1</c:v>
                </c:pt>
                <c:pt idx="48">
                  <c:v>18.55</c:v>
                </c:pt>
                <c:pt idx="49">
                  <c:v>17.9</c:v>
                </c:pt>
                <c:pt idx="50">
                  <c:v>18.65</c:v>
                </c:pt>
                <c:pt idx="51">
                  <c:v>21.9</c:v>
                </c:pt>
                <c:pt idx="52">
                  <c:v>16.3</c:v>
                </c:pt>
                <c:pt idx="53">
                  <c:v>19</c:v>
                </c:pt>
                <c:pt idx="54">
                  <c:v>16.85</c:v>
                </c:pt>
                <c:pt idx="55">
                  <c:v>17.1</c:v>
                </c:pt>
                <c:pt idx="56">
                  <c:v>17.349999999999998</c:v>
                </c:pt>
                <c:pt idx="57">
                  <c:v>18.099999999999998</c:v>
                </c:pt>
                <c:pt idx="58">
                  <c:v>17.8</c:v>
                </c:pt>
                <c:pt idx="59">
                  <c:v>16.7</c:v>
                </c:pt>
                <c:pt idx="60">
                  <c:v>17.1</c:v>
                </c:pt>
                <c:pt idx="61">
                  <c:v>18.15</c:v>
                </c:pt>
                <c:pt idx="62">
                  <c:v>18.8</c:v>
                </c:pt>
                <c:pt idx="63">
                  <c:v>18.450000000000003</c:v>
                </c:pt>
                <c:pt idx="64">
                  <c:v>16.8</c:v>
                </c:pt>
                <c:pt idx="65">
                  <c:v>18.25</c:v>
                </c:pt>
                <c:pt idx="66">
                  <c:v>15.25</c:v>
                </c:pt>
                <c:pt idx="67">
                  <c:v>17.75</c:v>
                </c:pt>
                <c:pt idx="68">
                  <c:v>16.835</c:v>
                </c:pt>
                <c:pt idx="69">
                  <c:v>16.764999999999997</c:v>
                </c:pt>
                <c:pt idx="70">
                  <c:v>15.75</c:v>
                </c:pt>
                <c:pt idx="71">
                  <c:v>17.97</c:v>
                </c:pt>
                <c:pt idx="72">
                  <c:v>17.645</c:v>
                </c:pt>
                <c:pt idx="73">
                  <c:v>15.14</c:v>
                </c:pt>
                <c:pt idx="74">
                  <c:v>15.365</c:v>
                </c:pt>
                <c:pt idx="75">
                  <c:v>16.63</c:v>
                </c:pt>
                <c:pt idx="76">
                  <c:v>16.73</c:v>
                </c:pt>
                <c:pt idx="77">
                  <c:v>18.205</c:v>
                </c:pt>
                <c:pt idx="78">
                  <c:v>16.13</c:v>
                </c:pt>
                <c:pt idx="79">
                  <c:v>16.205000000000002</c:v>
                </c:pt>
                <c:pt idx="80">
                  <c:v>17.205000000000002</c:v>
                </c:pt>
                <c:pt idx="81">
                  <c:v>18.465000000000003</c:v>
                </c:pt>
                <c:pt idx="82">
                  <c:v>15.7</c:v>
                </c:pt>
                <c:pt idx="83">
                  <c:v>16.125</c:v>
                </c:pt>
                <c:pt idx="84">
                  <c:v>12.13</c:v>
                </c:pt>
                <c:pt idx="85">
                  <c:v>17.65</c:v>
                </c:pt>
                <c:pt idx="86">
                  <c:v>15.260000000000002</c:v>
                </c:pt>
                <c:pt idx="87">
                  <c:v>20.27</c:v>
                </c:pt>
                <c:pt idx="88">
                  <c:v>14.285</c:v>
                </c:pt>
                <c:pt idx="89">
                  <c:v>14.055000000000001</c:v>
                </c:pt>
                <c:pt idx="90">
                  <c:v>15.47</c:v>
                </c:pt>
                <c:pt idx="91">
                  <c:v>16.435</c:v>
                </c:pt>
                <c:pt idx="92">
                  <c:v>13.885</c:v>
                </c:pt>
                <c:pt idx="93">
                  <c:v>16.06</c:v>
                </c:pt>
              </c:numCache>
            </c:numRef>
          </c:val>
          <c:smooth val="0"/>
        </c:ser>
        <c:marker val="1"/>
        <c:axId val="28940468"/>
        <c:axId val="59137621"/>
      </c:lineChart>
      <c:dateAx>
        <c:axId val="28940468"/>
        <c:scaling>
          <c:orientation val="minMax"/>
          <c:max val="36161"/>
          <c:min val="34700"/>
        </c:scaling>
        <c:axPos val="b"/>
        <c:title>
          <c:tx>
            <c:rich>
              <a:bodyPr vert="horz" rot="0" anchor="ctr"/>
              <a:lstStyle/>
              <a:p>
                <a:pPr algn="ctr">
                  <a:defRPr/>
                </a:pPr>
                <a:r>
                  <a:rPr lang="en-US" cap="none" sz="1100" b="1" i="0" u="none" baseline="0">
                    <a:solidFill>
                      <a:srgbClr val="000000"/>
                    </a:solidFill>
                    <a:latin typeface="Arial"/>
                    <a:ea typeface="Arial"/>
                    <a:cs typeface="Arial"/>
                  </a:rPr>
                  <a:t>Date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6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9137621"/>
        <c:crosses val="autoZero"/>
        <c:auto val="0"/>
        <c:baseTimeUnit val="days"/>
        <c:majorUnit val="12"/>
        <c:majorTimeUnit val="months"/>
        <c:minorUnit val="12"/>
        <c:minorTimeUnit val="months"/>
        <c:noMultiLvlLbl val="0"/>
      </c:dateAx>
      <c:valAx>
        <c:axId val="59137621"/>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µeql</a:t>
                </a:r>
                <a:r>
                  <a:rPr lang="en-US" cap="none" sz="1100" b="1" i="0" u="none" baseline="30000">
                    <a:solidFill>
                      <a:srgbClr val="000000"/>
                    </a:solidFill>
                    <a:latin typeface="Arial"/>
                    <a:ea typeface="Arial"/>
                    <a:cs typeface="Arial"/>
                  </a:rPr>
                  <a:t>-1</a:t>
                </a:r>
              </a:p>
            </c:rich>
          </c:tx>
          <c:layout>
            <c:manualLayout>
              <c:xMode val="factor"/>
              <c:yMode val="factor"/>
              <c:x val="-0.005"/>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894046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P</a:t>
            </a:r>
          </a:p>
        </c:rich>
      </c:tx>
      <c:layout>
        <c:manualLayout>
          <c:xMode val="factor"/>
          <c:yMode val="factor"/>
          <c:x val="-0.4925"/>
          <c:y val="-0.01225"/>
        </c:manualLayout>
      </c:layout>
      <c:spPr>
        <a:noFill/>
        <a:ln w="3175">
          <a:noFill/>
        </a:ln>
      </c:spPr>
    </c:title>
    <c:plotArea>
      <c:layout>
        <c:manualLayout>
          <c:xMode val="edge"/>
          <c:yMode val="edge"/>
          <c:x val="0.23975"/>
          <c:y val="0.16325"/>
          <c:w val="0.08975"/>
          <c:h val="0.759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smooth val="0"/>
        </c:ser>
        <c:marker val="1"/>
        <c:axId val="5484386"/>
        <c:axId val="49359475"/>
      </c:lineChart>
      <c:catAx>
        <c:axId val="5484386"/>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00075"/>
              <c:y val="0.17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49359475"/>
        <c:crosses val="autoZero"/>
        <c:auto val="1"/>
        <c:lblOffset val="100"/>
        <c:tickLblSkip val="1"/>
        <c:noMultiLvlLbl val="0"/>
      </c:catAx>
      <c:valAx>
        <c:axId val="49359475"/>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4"/>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48438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P</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data'!$AR$26:$AR$119</c:f>
              <c:numCache>
                <c:ptCount val="94"/>
                <c:pt idx="0">
                  <c:v>4.838709677419355</c:v>
                </c:pt>
                <c:pt idx="1">
                  <c:v>4.838709677419355</c:v>
                </c:pt>
                <c:pt idx="2">
                  <c:v>4.838709677419355</c:v>
                </c:pt>
                <c:pt idx="3">
                  <c:v>4.838709677419355</c:v>
                </c:pt>
                <c:pt idx="4">
                  <c:v>4.838709677419355</c:v>
                </c:pt>
                <c:pt idx="5">
                  <c:v>4.838709677419355</c:v>
                </c:pt>
                <c:pt idx="6">
                  <c:v>4.838709677419355</c:v>
                </c:pt>
                <c:pt idx="7">
                  <c:v>4.838709677419355</c:v>
                </c:pt>
                <c:pt idx="8">
                  <c:v>4.838709677419355</c:v>
                </c:pt>
                <c:pt idx="9">
                  <c:v>4.838709677419355</c:v>
                </c:pt>
                <c:pt idx="10">
                  <c:v>4.838709677419355</c:v>
                </c:pt>
                <c:pt idx="11">
                  <c:v>4.838709677419355</c:v>
                </c:pt>
                <c:pt idx="12">
                  <c:v>4.838709677419355</c:v>
                </c:pt>
                <c:pt idx="13">
                  <c:v>4.838709677419355</c:v>
                </c:pt>
                <c:pt idx="14">
                  <c:v>4.838709677419355</c:v>
                </c:pt>
                <c:pt idx="15">
                  <c:v>4.838709677419355</c:v>
                </c:pt>
                <c:pt idx="16">
                  <c:v>4.838709677419355</c:v>
                </c:pt>
                <c:pt idx="17">
                  <c:v>4.838709677419355</c:v>
                </c:pt>
                <c:pt idx="18">
                  <c:v>4.838709677419355</c:v>
                </c:pt>
                <c:pt idx="19">
                  <c:v>4.838709677419355</c:v>
                </c:pt>
                <c:pt idx="20">
                  <c:v>4.838709677419355</c:v>
                </c:pt>
                <c:pt idx="21">
                  <c:v>4.838709677419355</c:v>
                </c:pt>
                <c:pt idx="22">
                  <c:v>4.838709677419355</c:v>
                </c:pt>
                <c:pt idx="23">
                  <c:v>4.838709677419355</c:v>
                </c:pt>
                <c:pt idx="24">
                  <c:v>4.838709677419355</c:v>
                </c:pt>
                <c:pt idx="25">
                  <c:v>4.838709677419355</c:v>
                </c:pt>
                <c:pt idx="26">
                  <c:v>4.838709677419355</c:v>
                </c:pt>
                <c:pt idx="27">
                  <c:v>4.838709677419355</c:v>
                </c:pt>
                <c:pt idx="28">
                  <c:v>5.62258064516129</c:v>
                </c:pt>
                <c:pt idx="29">
                  <c:v>4.838709677419355</c:v>
                </c:pt>
                <c:pt idx="30">
                  <c:v>4.838709677419355</c:v>
                </c:pt>
                <c:pt idx="31">
                  <c:v>4.838709677419355</c:v>
                </c:pt>
                <c:pt idx="32">
                  <c:v>4.838709677419355</c:v>
                </c:pt>
                <c:pt idx="33">
                  <c:v>4.838709677419355</c:v>
                </c:pt>
                <c:pt idx="34">
                  <c:v>6.338709677419356</c:v>
                </c:pt>
                <c:pt idx="35">
                  <c:v>9.929032258064515</c:v>
                </c:pt>
                <c:pt idx="36">
                  <c:v>11.429032258064517</c:v>
                </c:pt>
                <c:pt idx="37">
                  <c:v>10.480645161290322</c:v>
                </c:pt>
                <c:pt idx="38">
                  <c:v>4.838709677419355</c:v>
                </c:pt>
                <c:pt idx="39">
                  <c:v>4.838709677419355</c:v>
                </c:pt>
                <c:pt idx="40">
                  <c:v>4.838709677419355</c:v>
                </c:pt>
                <c:pt idx="41">
                  <c:v>4.838709677419355</c:v>
                </c:pt>
                <c:pt idx="42">
                  <c:v>4.838709677419355</c:v>
                </c:pt>
                <c:pt idx="43">
                  <c:v>4.838709677419355</c:v>
                </c:pt>
                <c:pt idx="44">
                  <c:v>4.838709677419355</c:v>
                </c:pt>
                <c:pt idx="45">
                  <c:v>10.693548387096776</c:v>
                </c:pt>
                <c:pt idx="46">
                  <c:v>8.390322580645162</c:v>
                </c:pt>
                <c:pt idx="47">
                  <c:v>8.283870967741933</c:v>
                </c:pt>
                <c:pt idx="48">
                  <c:v>4.838709677419355</c:v>
                </c:pt>
                <c:pt idx="49">
                  <c:v>4.838709677419355</c:v>
                </c:pt>
                <c:pt idx="50">
                  <c:v>4.838709677419355</c:v>
                </c:pt>
                <c:pt idx="51">
                  <c:v>8.041935483870967</c:v>
                </c:pt>
                <c:pt idx="52">
                  <c:v>8.661290322580644</c:v>
                </c:pt>
                <c:pt idx="53">
                  <c:v>8.419354838709676</c:v>
                </c:pt>
                <c:pt idx="54">
                  <c:v>6.793548387096773</c:v>
                </c:pt>
                <c:pt idx="55">
                  <c:v>8.941935483870967</c:v>
                </c:pt>
                <c:pt idx="56">
                  <c:v>4.838709677419355</c:v>
                </c:pt>
                <c:pt idx="57">
                  <c:v>13.083870967741934</c:v>
                </c:pt>
                <c:pt idx="58">
                  <c:v>6.648387096774194</c:v>
                </c:pt>
                <c:pt idx="59">
                  <c:v>4.838709677419355</c:v>
                </c:pt>
                <c:pt idx="60">
                  <c:v>4.838709677419355</c:v>
                </c:pt>
                <c:pt idx="61">
                  <c:v>4.838709677419355</c:v>
                </c:pt>
                <c:pt idx="62">
                  <c:v>8.293548387096772</c:v>
                </c:pt>
                <c:pt idx="63">
                  <c:v>5.351612903225807</c:v>
                </c:pt>
                <c:pt idx="64">
                  <c:v>4.838709677419355</c:v>
                </c:pt>
                <c:pt idx="65">
                  <c:v>4.838709677419355</c:v>
                </c:pt>
                <c:pt idx="66">
                  <c:v>4.838709677419355</c:v>
                </c:pt>
                <c:pt idx="67">
                  <c:v>4.838709677419355</c:v>
                </c:pt>
                <c:pt idx="68">
                  <c:v>4.838709677419355</c:v>
                </c:pt>
                <c:pt idx="69">
                  <c:v>4.838709677419355</c:v>
                </c:pt>
                <c:pt idx="70">
                  <c:v>4.838709677419355</c:v>
                </c:pt>
                <c:pt idx="71">
                  <c:v>4.838709677419355</c:v>
                </c:pt>
                <c:pt idx="72">
                  <c:v>4.838709677419355</c:v>
                </c:pt>
                <c:pt idx="73">
                  <c:v>4.838709677419355</c:v>
                </c:pt>
                <c:pt idx="74">
                  <c:v>4.838709677419355</c:v>
                </c:pt>
                <c:pt idx="75">
                  <c:v>4.838709677419355</c:v>
                </c:pt>
                <c:pt idx="76">
                  <c:v>4.838709677419355</c:v>
                </c:pt>
                <c:pt idx="77">
                  <c:v>4.838709677419355</c:v>
                </c:pt>
                <c:pt idx="78">
                  <c:v>4.838709677419355</c:v>
                </c:pt>
                <c:pt idx="79">
                  <c:v>4.838709677419355</c:v>
                </c:pt>
                <c:pt idx="80">
                  <c:v>4.838709677419355</c:v>
                </c:pt>
                <c:pt idx="81">
                  <c:v>7.330645161290322</c:v>
                </c:pt>
                <c:pt idx="82">
                  <c:v>5.947741935483872</c:v>
                </c:pt>
                <c:pt idx="83">
                  <c:v>18.261290322580646</c:v>
                </c:pt>
                <c:pt idx="84">
                  <c:v>11.34193548387097</c:v>
                </c:pt>
                <c:pt idx="85">
                  <c:v>10.57741935483871</c:v>
                </c:pt>
                <c:pt idx="86">
                  <c:v>4.838709677419355</c:v>
                </c:pt>
                <c:pt idx="87">
                  <c:v>4.838709677419355</c:v>
                </c:pt>
                <c:pt idx="88">
                  <c:v>4.838709677419355</c:v>
                </c:pt>
                <c:pt idx="89">
                  <c:v>4.950967741935483</c:v>
                </c:pt>
                <c:pt idx="90">
                  <c:v>5.554838709677419</c:v>
                </c:pt>
                <c:pt idx="91">
                  <c:v>4.838709677419355</c:v>
                </c:pt>
                <c:pt idx="92">
                  <c:v>4.838709677419355</c:v>
                </c:pt>
                <c:pt idx="93">
                  <c:v>4.838709677419355</c:v>
                </c:pt>
              </c:numCache>
            </c:numRef>
          </c:val>
          <c:smooth val="0"/>
        </c:ser>
        <c:marker val="1"/>
        <c:axId val="41582092"/>
        <c:axId val="38694509"/>
      </c:lineChart>
      <c:dateAx>
        <c:axId val="41582092"/>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7"/>
              <c:y val="-0.006"/>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8694509"/>
        <c:crosses val="autoZero"/>
        <c:auto val="0"/>
        <c:baseTimeUnit val="days"/>
        <c:majorUnit val="12"/>
        <c:majorTimeUnit val="months"/>
        <c:minorUnit val="12"/>
        <c:minorTimeUnit val="months"/>
        <c:noMultiLvlLbl val="0"/>
      </c:dateAx>
      <c:valAx>
        <c:axId val="3869450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225"/>
              <c:y val="-0.003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158209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a:t>
            </a:r>
            <a:r>
              <a:rPr lang="en-US" cap="none" sz="150" b="1" i="0" u="none" baseline="0">
                <a:solidFill>
                  <a:srgbClr val="000000"/>
                </a:solidFill>
                <a:latin typeface="Arial"/>
                <a:ea typeface="Arial"/>
                <a:cs typeface="Arial"/>
              </a:rPr>
              <a:t>PO</a:t>
            </a:r>
            <a:r>
              <a:rPr lang="en-US" cap="none" sz="150" b="1" i="0" u="none" baseline="-25000">
                <a:solidFill>
                  <a:srgbClr val="000000"/>
                </a:solidFill>
                <a:latin typeface="Arial"/>
                <a:ea typeface="Arial"/>
                <a:cs typeface="Arial"/>
              </a:rPr>
              <a:t>4</a:t>
            </a:r>
            <a:r>
              <a:rPr lang="en-US" cap="none" sz="150" b="1" i="0" u="none" baseline="0">
                <a:solidFill>
                  <a:srgbClr val="000000"/>
                </a:solidFill>
                <a:latin typeface="Arial"/>
                <a:ea typeface="Arial"/>
                <a:cs typeface="Arial"/>
              </a:rPr>
              <a:t>-P</a:t>
            </a:r>
          </a:p>
        </c:rich>
      </c:tx>
      <c:layout>
        <c:manualLayout>
          <c:xMode val="factor"/>
          <c:yMode val="factor"/>
          <c:x val="-0.4925"/>
          <c:y val="-0.01225"/>
        </c:manualLayout>
      </c:layout>
      <c:spPr>
        <a:noFill/>
        <a:ln w="3175">
          <a:noFill/>
        </a:ln>
      </c:spPr>
    </c:title>
    <c:plotArea>
      <c:layout>
        <c:manualLayout>
          <c:xMode val="edge"/>
          <c:yMode val="edge"/>
          <c:x val="0.359"/>
          <c:y val="0.1685"/>
          <c:w val="0.08975"/>
          <c:h val="0.805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12706262"/>
        <c:axId val="47247495"/>
      </c:lineChart>
      <c:catAx>
        <c:axId val="12706262"/>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64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47247495"/>
        <c:crosses val="autoZero"/>
        <c:auto val="1"/>
        <c:lblOffset val="100"/>
        <c:tickLblSkip val="1"/>
        <c:noMultiLvlLbl val="0"/>
      </c:catAx>
      <c:valAx>
        <c:axId val="47247495"/>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1270626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a:t>
            </a:r>
            <a:r>
              <a:rPr lang="en-US" cap="none" sz="1200" b="1" i="0" u="none" baseline="0">
                <a:solidFill>
                  <a:srgbClr val="000000"/>
                </a:solidFill>
                <a:latin typeface="Arial"/>
                <a:ea typeface="Arial"/>
                <a:cs typeface="Arial"/>
              </a:rPr>
              <a:t>PO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-P</a:t>
            </a:r>
          </a:p>
        </c:rich>
      </c:tx>
      <c:layout>
        <c:manualLayout>
          <c:xMode val="factor"/>
          <c:yMode val="factor"/>
          <c:x val="0.00325"/>
          <c:y val="0"/>
        </c:manualLayout>
      </c:layout>
      <c:spPr>
        <a:noFill/>
        <a:ln w="3175">
          <a:noFill/>
        </a:ln>
      </c:spPr>
    </c:title>
    <c:plotArea>
      <c:layout>
        <c:manualLayout>
          <c:xMode val="edge"/>
          <c:yMode val="edge"/>
          <c:x val="0.06175"/>
          <c:y val="0.1955"/>
          <c:w val="0.92225"/>
          <c:h val="0.63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data'!$AH$26:$AH$119</c:f>
              <c:numCache>
                <c:ptCount val="94"/>
                <c:pt idx="0">
                  <c:v>0.4838709677419355</c:v>
                </c:pt>
                <c:pt idx="1">
                  <c:v>0.4838709677419355</c:v>
                </c:pt>
                <c:pt idx="2">
                  <c:v>0.4838709677419355</c:v>
                </c:pt>
                <c:pt idx="3">
                  <c:v>0.4838709677419355</c:v>
                </c:pt>
                <c:pt idx="4">
                  <c:v>0.4838709677419355</c:v>
                </c:pt>
                <c:pt idx="5">
                  <c:v>0.4838709677419355</c:v>
                </c:pt>
                <c:pt idx="6">
                  <c:v>0.4838709677419355</c:v>
                </c:pt>
                <c:pt idx="7">
                  <c:v>0.4838709677419355</c:v>
                </c:pt>
                <c:pt idx="8">
                  <c:v>0.4838709677419355</c:v>
                </c:pt>
                <c:pt idx="9">
                  <c:v>0.4838709677419355</c:v>
                </c:pt>
                <c:pt idx="10">
                  <c:v>0.4838709677419355</c:v>
                </c:pt>
                <c:pt idx="11">
                  <c:v>0.4838709677419355</c:v>
                </c:pt>
                <c:pt idx="12">
                  <c:v>0.4838709677419355</c:v>
                </c:pt>
                <c:pt idx="13">
                  <c:v>0.4838709677419355</c:v>
                </c:pt>
                <c:pt idx="14">
                  <c:v>0.4838709677419355</c:v>
                </c:pt>
                <c:pt idx="15">
                  <c:v>0.4838709677419355</c:v>
                </c:pt>
                <c:pt idx="16">
                  <c:v>0.4838709677419355</c:v>
                </c:pt>
                <c:pt idx="17">
                  <c:v>0.4838709677419355</c:v>
                </c:pt>
                <c:pt idx="18">
                  <c:v>0.4838709677419355</c:v>
                </c:pt>
                <c:pt idx="19">
                  <c:v>0.4838709677419355</c:v>
                </c:pt>
                <c:pt idx="20">
                  <c:v>0.4838709677419355</c:v>
                </c:pt>
                <c:pt idx="21">
                  <c:v>0.4838709677419355</c:v>
                </c:pt>
                <c:pt idx="22">
                  <c:v>0.4838709677419355</c:v>
                </c:pt>
                <c:pt idx="23">
                  <c:v>0.4838709677419355</c:v>
                </c:pt>
                <c:pt idx="24">
                  <c:v>0.4838709677419355</c:v>
                </c:pt>
                <c:pt idx="25">
                  <c:v>0.4838709677419355</c:v>
                </c:pt>
                <c:pt idx="26">
                  <c:v>0.4838709677419355</c:v>
                </c:pt>
                <c:pt idx="27">
                  <c:v>0.4838709677419355</c:v>
                </c:pt>
                <c:pt idx="28">
                  <c:v>0.4838709677419355</c:v>
                </c:pt>
                <c:pt idx="29">
                  <c:v>0.4838709677419355</c:v>
                </c:pt>
                <c:pt idx="30">
                  <c:v>0.4838709677419355</c:v>
                </c:pt>
                <c:pt idx="31">
                  <c:v>0.4838709677419355</c:v>
                </c:pt>
                <c:pt idx="32">
                  <c:v>0.4838709677419355</c:v>
                </c:pt>
                <c:pt idx="33">
                  <c:v>0.4838709677419355</c:v>
                </c:pt>
                <c:pt idx="34">
                  <c:v>0.4838709677419355</c:v>
                </c:pt>
                <c:pt idx="35">
                  <c:v>0.4838709677419355</c:v>
                </c:pt>
                <c:pt idx="36">
                  <c:v>0.4838709677419355</c:v>
                </c:pt>
                <c:pt idx="37">
                  <c:v>0.4838709677419355</c:v>
                </c:pt>
                <c:pt idx="38">
                  <c:v>0.4838709677419355</c:v>
                </c:pt>
                <c:pt idx="39">
                  <c:v>0.6774193548387097</c:v>
                </c:pt>
                <c:pt idx="40">
                  <c:v>0.6774193548387097</c:v>
                </c:pt>
                <c:pt idx="41">
                  <c:v>1.064516129032258</c:v>
                </c:pt>
                <c:pt idx="42">
                  <c:v>0.7741935483870969</c:v>
                </c:pt>
                <c:pt idx="43">
                  <c:v>0.6774193548387097</c:v>
                </c:pt>
                <c:pt idx="44">
                  <c:v>0.4838709677419355</c:v>
                </c:pt>
                <c:pt idx="45">
                  <c:v>0.4838709677419355</c:v>
                </c:pt>
                <c:pt idx="46">
                  <c:v>0.4838709677419355</c:v>
                </c:pt>
                <c:pt idx="47">
                  <c:v>0.4838709677419355</c:v>
                </c:pt>
                <c:pt idx="48">
                  <c:v>0.4838709677419355</c:v>
                </c:pt>
                <c:pt idx="49">
                  <c:v>0.4838709677419355</c:v>
                </c:pt>
                <c:pt idx="50">
                  <c:v>0.4838709677419355</c:v>
                </c:pt>
                <c:pt idx="51">
                  <c:v>0.4838709677419355</c:v>
                </c:pt>
                <c:pt idx="52">
                  <c:v>0.8709677419354838</c:v>
                </c:pt>
                <c:pt idx="53">
                  <c:v>1.6451612903225807</c:v>
                </c:pt>
                <c:pt idx="54">
                  <c:v>1.5483870967741937</c:v>
                </c:pt>
                <c:pt idx="55">
                  <c:v>1.161290322580645</c:v>
                </c:pt>
                <c:pt idx="56">
                  <c:v>0.4838709677419355</c:v>
                </c:pt>
                <c:pt idx="57">
                  <c:v>0.4838709677419355</c:v>
                </c:pt>
                <c:pt idx="58">
                  <c:v>0.4838709677419355</c:v>
                </c:pt>
                <c:pt idx="59">
                  <c:v>0.4838709677419355</c:v>
                </c:pt>
                <c:pt idx="60">
                  <c:v>0.4838709677419355</c:v>
                </c:pt>
                <c:pt idx="61">
                  <c:v>0.4838709677419355</c:v>
                </c:pt>
                <c:pt idx="62">
                  <c:v>0.4838709677419355</c:v>
                </c:pt>
                <c:pt idx="63">
                  <c:v>0.4838709677419355</c:v>
                </c:pt>
                <c:pt idx="64">
                  <c:v>0.4838709677419355</c:v>
                </c:pt>
                <c:pt idx="65">
                  <c:v>0.4838709677419355</c:v>
                </c:pt>
                <c:pt idx="66">
                  <c:v>0.4838709677419355</c:v>
                </c:pt>
                <c:pt idx="67">
                  <c:v>0.4838709677419355</c:v>
                </c:pt>
                <c:pt idx="68">
                  <c:v>0.5806451612903225</c:v>
                </c:pt>
                <c:pt idx="69">
                  <c:v>0.4838709677419355</c:v>
                </c:pt>
                <c:pt idx="70">
                  <c:v>0.4838709677419355</c:v>
                </c:pt>
                <c:pt idx="71">
                  <c:v>0.4838709677419355</c:v>
                </c:pt>
                <c:pt idx="72">
                  <c:v>0.4838709677419355</c:v>
                </c:pt>
                <c:pt idx="73">
                  <c:v>0.6774193548387097</c:v>
                </c:pt>
                <c:pt idx="74">
                  <c:v>0.4838709677419355</c:v>
                </c:pt>
                <c:pt idx="75">
                  <c:v>0.4838709677419355</c:v>
                </c:pt>
                <c:pt idx="76">
                  <c:v>0.4838709677419355</c:v>
                </c:pt>
                <c:pt idx="77">
                  <c:v>0.4838709677419355</c:v>
                </c:pt>
                <c:pt idx="78">
                  <c:v>0.4838709677419355</c:v>
                </c:pt>
                <c:pt idx="79">
                  <c:v>0.4838709677419355</c:v>
                </c:pt>
                <c:pt idx="80">
                  <c:v>0.4838709677419355</c:v>
                </c:pt>
                <c:pt idx="81">
                  <c:v>1.229032258064516</c:v>
                </c:pt>
                <c:pt idx="82">
                  <c:v>1.1709677419354838</c:v>
                </c:pt>
                <c:pt idx="83">
                  <c:v>1.161290322580645</c:v>
                </c:pt>
                <c:pt idx="84">
                  <c:v>1.1709677419354838</c:v>
                </c:pt>
                <c:pt idx="85">
                  <c:v>1.1709677419354838</c:v>
                </c:pt>
                <c:pt idx="86">
                  <c:v>1.103225806451613</c:v>
                </c:pt>
                <c:pt idx="87">
                  <c:v>1.103225806451613</c:v>
                </c:pt>
                <c:pt idx="88">
                  <c:v>0.9870967741935485</c:v>
                </c:pt>
                <c:pt idx="89">
                  <c:v>0.9580645161290323</c:v>
                </c:pt>
                <c:pt idx="90">
                  <c:v>1.0548387096774192</c:v>
                </c:pt>
                <c:pt idx="91">
                  <c:v>0.5612903225806452</c:v>
                </c:pt>
                <c:pt idx="92">
                  <c:v>0.5612903225806452</c:v>
                </c:pt>
                <c:pt idx="93">
                  <c:v>0.4838709677419355</c:v>
                </c:pt>
              </c:numCache>
            </c:numRef>
          </c:val>
          <c:smooth val="0"/>
        </c:ser>
        <c:marker val="1"/>
        <c:axId val="22574272"/>
        <c:axId val="1841857"/>
      </c:lineChart>
      <c:dateAx>
        <c:axId val="22574272"/>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841857"/>
        <c:crosses val="autoZero"/>
        <c:auto val="0"/>
        <c:baseTimeUnit val="days"/>
        <c:majorUnit val="12"/>
        <c:majorTimeUnit val="months"/>
        <c:minorUnit val="12"/>
        <c:minorTimeUnit val="months"/>
        <c:noMultiLvlLbl val="0"/>
      </c:dateAx>
      <c:valAx>
        <c:axId val="184185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2257427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S</a:t>
            </a:r>
          </a:p>
        </c:rich>
      </c:tx>
      <c:layout>
        <c:manualLayout>
          <c:xMode val="factor"/>
          <c:yMode val="factor"/>
          <c:x val="-0.4925"/>
          <c:y val="-0.01225"/>
        </c:manualLayout>
      </c:layout>
      <c:spPr>
        <a:noFill/>
        <a:ln w="3175">
          <a:noFill/>
        </a:ln>
      </c:spPr>
    </c:title>
    <c:plotArea>
      <c:layout>
        <c:manualLayout>
          <c:xMode val="edge"/>
          <c:yMode val="edge"/>
          <c:x val="0.34425"/>
          <c:y val="0.15125"/>
          <c:w val="0.08975"/>
          <c:h val="0.823"/>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16576714"/>
        <c:axId val="14972699"/>
      </c:lineChart>
      <c:catAx>
        <c:axId val="16576714"/>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14972699"/>
        <c:crosses val="autoZero"/>
        <c:auto val="1"/>
        <c:lblOffset val="100"/>
        <c:tickLblSkip val="1"/>
        <c:noMultiLvlLbl val="0"/>
      </c:catAx>
      <c:valAx>
        <c:axId val="14972699"/>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657671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S</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data'!$AS$26:$AS$119</c:f>
              <c:numCache>
                <c:ptCount val="94"/>
                <c:pt idx="0">
                  <c:v>35.581250000000004</c:v>
                </c:pt>
                <c:pt idx="1">
                  <c:v>38.29375</c:v>
                </c:pt>
                <c:pt idx="2">
                  <c:v>35.4375</c:v>
                </c:pt>
                <c:pt idx="3">
                  <c:v>38.00625</c:v>
                </c:pt>
                <c:pt idx="4">
                  <c:v>39.15</c:v>
                </c:pt>
                <c:pt idx="5">
                  <c:v>38.79375</c:v>
                </c:pt>
                <c:pt idx="6">
                  <c:v>38.58125</c:v>
                </c:pt>
                <c:pt idx="7">
                  <c:v>35.65</c:v>
                </c:pt>
                <c:pt idx="8">
                  <c:v>38.68125</c:v>
                </c:pt>
                <c:pt idx="9">
                  <c:v>39.025</c:v>
                </c:pt>
                <c:pt idx="10">
                  <c:v>37.03125</c:v>
                </c:pt>
                <c:pt idx="11">
                  <c:v>39.96875</c:v>
                </c:pt>
                <c:pt idx="12">
                  <c:v>37.975</c:v>
                </c:pt>
                <c:pt idx="13">
                  <c:v>38.150000000000006</c:v>
                </c:pt>
                <c:pt idx="14">
                  <c:v>44.85625</c:v>
                </c:pt>
                <c:pt idx="15">
                  <c:v>40.7625</c:v>
                </c:pt>
                <c:pt idx="16">
                  <c:v>43.71875</c:v>
                </c:pt>
                <c:pt idx="17">
                  <c:v>41.638124999999995</c:v>
                </c:pt>
                <c:pt idx="18">
                  <c:v>38.96875</c:v>
                </c:pt>
                <c:pt idx="19">
                  <c:v>43</c:v>
                </c:pt>
                <c:pt idx="20">
                  <c:v>49.56875</c:v>
                </c:pt>
                <c:pt idx="21">
                  <c:v>43.825</c:v>
                </c:pt>
                <c:pt idx="22">
                  <c:v>46.4125</c:v>
                </c:pt>
                <c:pt idx="23">
                  <c:v>43.25625</c:v>
                </c:pt>
                <c:pt idx="24">
                  <c:v>45.71875</c:v>
                </c:pt>
                <c:pt idx="25">
                  <c:v>37.94375</c:v>
                </c:pt>
                <c:pt idx="26">
                  <c:v>44.46875</c:v>
                </c:pt>
                <c:pt idx="27">
                  <c:v>41.75625</c:v>
                </c:pt>
                <c:pt idx="28">
                  <c:v>42.231249999999996</c:v>
                </c:pt>
                <c:pt idx="29">
                  <c:v>45.18125</c:v>
                </c:pt>
                <c:pt idx="30">
                  <c:v>41.40625</c:v>
                </c:pt>
                <c:pt idx="31">
                  <c:v>43.768750000000004</c:v>
                </c:pt>
                <c:pt idx="32">
                  <c:v>42.59375</c:v>
                </c:pt>
                <c:pt idx="33">
                  <c:v>43.06875</c:v>
                </c:pt>
                <c:pt idx="34">
                  <c:v>38.25625</c:v>
                </c:pt>
                <c:pt idx="35">
                  <c:v>38.46875</c:v>
                </c:pt>
                <c:pt idx="36">
                  <c:v>36.49375</c:v>
                </c:pt>
                <c:pt idx="37">
                  <c:v>34.08125</c:v>
                </c:pt>
                <c:pt idx="38">
                  <c:v>30.14375</c:v>
                </c:pt>
                <c:pt idx="39">
                  <c:v>42.056250000000006</c:v>
                </c:pt>
                <c:pt idx="40">
                  <c:v>41.875</c:v>
                </c:pt>
                <c:pt idx="41">
                  <c:v>45.40625</c:v>
                </c:pt>
                <c:pt idx="42">
                  <c:v>45.1</c:v>
                </c:pt>
                <c:pt idx="43">
                  <c:v>46.9375</c:v>
                </c:pt>
                <c:pt idx="44">
                  <c:v>34.80625</c:v>
                </c:pt>
                <c:pt idx="45">
                  <c:v>37.86875</c:v>
                </c:pt>
                <c:pt idx="46">
                  <c:v>36.8625</c:v>
                </c:pt>
                <c:pt idx="47">
                  <c:v>39.7125</c:v>
                </c:pt>
                <c:pt idx="48">
                  <c:v>37.70625</c:v>
                </c:pt>
                <c:pt idx="49">
                  <c:v>34.856249999999996</c:v>
                </c:pt>
                <c:pt idx="50">
                  <c:v>36.03125</c:v>
                </c:pt>
                <c:pt idx="51">
                  <c:v>37.05</c:v>
                </c:pt>
                <c:pt idx="52">
                  <c:v>41.96875</c:v>
                </c:pt>
                <c:pt idx="53">
                  <c:v>43.293749999999996</c:v>
                </c:pt>
                <c:pt idx="54">
                  <c:v>44.21875</c:v>
                </c:pt>
                <c:pt idx="55">
                  <c:v>39.90625</c:v>
                </c:pt>
                <c:pt idx="56">
                  <c:v>43.80625</c:v>
                </c:pt>
                <c:pt idx="57">
                  <c:v>42.9875</c:v>
                </c:pt>
                <c:pt idx="58">
                  <c:v>47.025</c:v>
                </c:pt>
                <c:pt idx="59">
                  <c:v>45.625</c:v>
                </c:pt>
                <c:pt idx="60">
                  <c:v>39.487500000000004</c:v>
                </c:pt>
                <c:pt idx="61">
                  <c:v>45.10625</c:v>
                </c:pt>
                <c:pt idx="62">
                  <c:v>39.31875</c:v>
                </c:pt>
                <c:pt idx="63">
                  <c:v>43.3625</c:v>
                </c:pt>
                <c:pt idx="64">
                  <c:v>41.9625</c:v>
                </c:pt>
                <c:pt idx="65">
                  <c:v>47.4125</c:v>
                </c:pt>
                <c:pt idx="66">
                  <c:v>40.037499999999994</c:v>
                </c:pt>
                <c:pt idx="67">
                  <c:v>42.5375</c:v>
                </c:pt>
                <c:pt idx="68">
                  <c:v>36.15</c:v>
                </c:pt>
                <c:pt idx="69">
                  <c:v>39</c:v>
                </c:pt>
                <c:pt idx="70">
                  <c:v>38.71875</c:v>
                </c:pt>
                <c:pt idx="71">
                  <c:v>41.575</c:v>
                </c:pt>
                <c:pt idx="72">
                  <c:v>37.6625</c:v>
                </c:pt>
                <c:pt idx="73">
                  <c:v>39.20625</c:v>
                </c:pt>
                <c:pt idx="74">
                  <c:v>38.59375</c:v>
                </c:pt>
                <c:pt idx="75">
                  <c:v>41.63125</c:v>
                </c:pt>
                <c:pt idx="76">
                  <c:v>39.68125</c:v>
                </c:pt>
                <c:pt idx="77">
                  <c:v>38.9</c:v>
                </c:pt>
                <c:pt idx="78">
                  <c:v>33.4375</c:v>
                </c:pt>
                <c:pt idx="79">
                  <c:v>39.16875</c:v>
                </c:pt>
                <c:pt idx="80">
                  <c:v>45.75625</c:v>
                </c:pt>
                <c:pt idx="81">
                  <c:v>42.1625</c:v>
                </c:pt>
                <c:pt idx="82">
                  <c:v>40.16875</c:v>
                </c:pt>
                <c:pt idx="83">
                  <c:v>46.35</c:v>
                </c:pt>
                <c:pt idx="84">
                  <c:v>37.16875</c:v>
                </c:pt>
                <c:pt idx="85">
                  <c:v>44.956250000000004</c:v>
                </c:pt>
                <c:pt idx="86">
                  <c:v>45.574999999999996</c:v>
                </c:pt>
                <c:pt idx="87">
                  <c:v>39.737500000000004</c:v>
                </c:pt>
                <c:pt idx="88">
                  <c:v>42.331250000000004</c:v>
                </c:pt>
                <c:pt idx="89">
                  <c:v>41.375</c:v>
                </c:pt>
                <c:pt idx="90">
                  <c:v>35.05625</c:v>
                </c:pt>
                <c:pt idx="91">
                  <c:v>41.681250000000006</c:v>
                </c:pt>
                <c:pt idx="92">
                  <c:v>36.85</c:v>
                </c:pt>
                <c:pt idx="93">
                  <c:v>40.625</c:v>
                </c:pt>
              </c:numCache>
            </c:numRef>
          </c:val>
          <c:smooth val="0"/>
        </c:ser>
        <c:marker val="1"/>
        <c:axId val="536564"/>
        <c:axId val="4829077"/>
      </c:lineChart>
      <c:dateAx>
        <c:axId val="536564"/>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8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829077"/>
        <c:crosses val="autoZero"/>
        <c:auto val="0"/>
        <c:baseTimeUnit val="days"/>
        <c:majorUnit val="12"/>
        <c:majorTimeUnit val="months"/>
        <c:minorUnit val="12"/>
        <c:minorTimeUnit val="months"/>
        <c:noMultiLvlLbl val="0"/>
      </c:dateAx>
      <c:valAx>
        <c:axId val="482907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3656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Si</a:t>
            </a:r>
          </a:p>
        </c:rich>
      </c:tx>
      <c:layout>
        <c:manualLayout>
          <c:xMode val="factor"/>
          <c:yMode val="factor"/>
          <c:x val="-0.4925"/>
          <c:y val="-0.01225"/>
        </c:manualLayout>
      </c:layout>
      <c:spPr>
        <a:noFill/>
        <a:ln w="3175">
          <a:noFill/>
        </a:ln>
      </c:spPr>
    </c:title>
    <c:plotArea>
      <c:layout>
        <c:manualLayout>
          <c:xMode val="edge"/>
          <c:yMode val="edge"/>
          <c:x val="0.34425"/>
          <c:y val="0.1595"/>
          <c:w val="0.08975"/>
          <c:h val="0.817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43461694"/>
        <c:axId val="55610927"/>
      </c:lineChart>
      <c:catAx>
        <c:axId val="43461694"/>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55610927"/>
        <c:crosses val="autoZero"/>
        <c:auto val="1"/>
        <c:lblOffset val="100"/>
        <c:tickLblSkip val="1"/>
        <c:noMultiLvlLbl val="0"/>
      </c:catAx>
      <c:valAx>
        <c:axId val="55610927"/>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346169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Si</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data'!$AE$26:$AE$119</c:f>
              <c:numCache>
                <c:ptCount val="94"/>
                <c:pt idx="0">
                  <c:v>205.71428571428572</c:v>
                </c:pt>
                <c:pt idx="1">
                  <c:v>221.42857142857144</c:v>
                </c:pt>
                <c:pt idx="2">
                  <c:v>217.14285714285714</c:v>
                </c:pt>
                <c:pt idx="3">
                  <c:v>225.71428571428572</c:v>
                </c:pt>
                <c:pt idx="4">
                  <c:v>222.85714285714286</c:v>
                </c:pt>
                <c:pt idx="5">
                  <c:v>241.42857142857142</c:v>
                </c:pt>
                <c:pt idx="6">
                  <c:v>245.71428571428572</c:v>
                </c:pt>
                <c:pt idx="7">
                  <c:v>241.42857142857142</c:v>
                </c:pt>
                <c:pt idx="8">
                  <c:v>258.57142857142856</c:v>
                </c:pt>
                <c:pt idx="9">
                  <c:v>221.42857142857144</c:v>
                </c:pt>
                <c:pt idx="10">
                  <c:v>224.28571428571428</c:v>
                </c:pt>
                <c:pt idx="11">
                  <c:v>234.28571428571428</c:v>
                </c:pt>
                <c:pt idx="12">
                  <c:v>225.71428571428572</c:v>
                </c:pt>
                <c:pt idx="13">
                  <c:v>230</c:v>
                </c:pt>
                <c:pt idx="14">
                  <c:v>242.85714285714286</c:v>
                </c:pt>
                <c:pt idx="15">
                  <c:v>241.42857142857142</c:v>
                </c:pt>
                <c:pt idx="16">
                  <c:v>237.14285714285714</c:v>
                </c:pt>
                <c:pt idx="17">
                  <c:v>235.71428571428572</c:v>
                </c:pt>
                <c:pt idx="18">
                  <c:v>230</c:v>
                </c:pt>
                <c:pt idx="19">
                  <c:v>234.28571428571428</c:v>
                </c:pt>
                <c:pt idx="20">
                  <c:v>243.2857142857143</c:v>
                </c:pt>
                <c:pt idx="21">
                  <c:v>253.57142857142856</c:v>
                </c:pt>
                <c:pt idx="22">
                  <c:v>251.28571428571428</c:v>
                </c:pt>
                <c:pt idx="23">
                  <c:v>244.71428571428572</c:v>
                </c:pt>
                <c:pt idx="24">
                  <c:v>227.42857142857144</c:v>
                </c:pt>
                <c:pt idx="25">
                  <c:v>231.28571428571428</c:v>
                </c:pt>
                <c:pt idx="26">
                  <c:v>245.14285714285714</c:v>
                </c:pt>
                <c:pt idx="27">
                  <c:v>242.28571428571428</c:v>
                </c:pt>
                <c:pt idx="28">
                  <c:v>243.2857142857143</c:v>
                </c:pt>
                <c:pt idx="29">
                  <c:v>238.14285714285717</c:v>
                </c:pt>
                <c:pt idx="30">
                  <c:v>240.71428571428572</c:v>
                </c:pt>
                <c:pt idx="31">
                  <c:v>253</c:v>
                </c:pt>
                <c:pt idx="32">
                  <c:v>244.14285714285717</c:v>
                </c:pt>
                <c:pt idx="33">
                  <c:v>247.42857142857142</c:v>
                </c:pt>
                <c:pt idx="34">
                  <c:v>245.2857142857143</c:v>
                </c:pt>
                <c:pt idx="35">
                  <c:v>250.57142857142856</c:v>
                </c:pt>
                <c:pt idx="36">
                  <c:v>242.71428571428572</c:v>
                </c:pt>
                <c:pt idx="37">
                  <c:v>254.28571428571428</c:v>
                </c:pt>
                <c:pt idx="38">
                  <c:v>251.14285714285717</c:v>
                </c:pt>
                <c:pt idx="39">
                  <c:v>261.7142857142857</c:v>
                </c:pt>
                <c:pt idx="40">
                  <c:v>266.57142857142856</c:v>
                </c:pt>
                <c:pt idx="41">
                  <c:v>267.2857142857143</c:v>
                </c:pt>
                <c:pt idx="42">
                  <c:v>271</c:v>
                </c:pt>
                <c:pt idx="43">
                  <c:v>268.85714285714283</c:v>
                </c:pt>
                <c:pt idx="44">
                  <c:v>252.1428571428571</c:v>
                </c:pt>
                <c:pt idx="45">
                  <c:v>221.42857142857144</c:v>
                </c:pt>
                <c:pt idx="46">
                  <c:v>254.1428571428571</c:v>
                </c:pt>
                <c:pt idx="47">
                  <c:v>243.00000000000003</c:v>
                </c:pt>
                <c:pt idx="48">
                  <c:v>249.14285714285714</c:v>
                </c:pt>
                <c:pt idx="49">
                  <c:v>239.57142857142858</c:v>
                </c:pt>
                <c:pt idx="50">
                  <c:v>241.85714285714286</c:v>
                </c:pt>
                <c:pt idx="51">
                  <c:v>210.71428571428572</c:v>
                </c:pt>
                <c:pt idx="52">
                  <c:v>211.71428571428572</c:v>
                </c:pt>
                <c:pt idx="53">
                  <c:v>180</c:v>
                </c:pt>
                <c:pt idx="54">
                  <c:v>191.71428571428572</c:v>
                </c:pt>
                <c:pt idx="55">
                  <c:v>188.14285714285714</c:v>
                </c:pt>
                <c:pt idx="56">
                  <c:v>188.57142857142858</c:v>
                </c:pt>
                <c:pt idx="57">
                  <c:v>251</c:v>
                </c:pt>
                <c:pt idx="58">
                  <c:v>253.57142857142856</c:v>
                </c:pt>
                <c:pt idx="59">
                  <c:v>237.14285714285714</c:v>
                </c:pt>
                <c:pt idx="60">
                  <c:v>235.85714285714286</c:v>
                </c:pt>
                <c:pt idx="61">
                  <c:v>247.85714285714286</c:v>
                </c:pt>
                <c:pt idx="62">
                  <c:v>241.85714285714286</c:v>
                </c:pt>
                <c:pt idx="63">
                  <c:v>247.14285714285714</c:v>
                </c:pt>
                <c:pt idx="64">
                  <c:v>194</c:v>
                </c:pt>
                <c:pt idx="65">
                  <c:v>239.00000000000003</c:v>
                </c:pt>
                <c:pt idx="66">
                  <c:v>222.85714285714286</c:v>
                </c:pt>
                <c:pt idx="67">
                  <c:v>224.42857142857142</c:v>
                </c:pt>
                <c:pt idx="68">
                  <c:v>246.42857142857144</c:v>
                </c:pt>
                <c:pt idx="69">
                  <c:v>249.42857142857142</c:v>
                </c:pt>
                <c:pt idx="70">
                  <c:v>252.1428571428571</c:v>
                </c:pt>
                <c:pt idx="71">
                  <c:v>258.7142857142857</c:v>
                </c:pt>
                <c:pt idx="72">
                  <c:v>259</c:v>
                </c:pt>
                <c:pt idx="73">
                  <c:v>254.1428571428571</c:v>
                </c:pt>
                <c:pt idx="74">
                  <c:v>257.42857142857144</c:v>
                </c:pt>
                <c:pt idx="75">
                  <c:v>260.7142857142857</c:v>
                </c:pt>
                <c:pt idx="76">
                  <c:v>262.7142857142857</c:v>
                </c:pt>
                <c:pt idx="77">
                  <c:v>263.2857142857143</c:v>
                </c:pt>
                <c:pt idx="78">
                  <c:v>265.85714285714283</c:v>
                </c:pt>
                <c:pt idx="79">
                  <c:v>271.2857142857143</c:v>
                </c:pt>
                <c:pt idx="80">
                  <c:v>271.85714285714283</c:v>
                </c:pt>
                <c:pt idx="81">
                  <c:v>263.42857142857144</c:v>
                </c:pt>
                <c:pt idx="82">
                  <c:v>248.57142857142858</c:v>
                </c:pt>
                <c:pt idx="83">
                  <c:v>248.42857142857144</c:v>
                </c:pt>
                <c:pt idx="84">
                  <c:v>211.42857142857144</c:v>
                </c:pt>
                <c:pt idx="85">
                  <c:v>255.85714285714283</c:v>
                </c:pt>
                <c:pt idx="86">
                  <c:v>248</c:v>
                </c:pt>
                <c:pt idx="87">
                  <c:v>260.85714285714283</c:v>
                </c:pt>
                <c:pt idx="88">
                  <c:v>247.42857142857142</c:v>
                </c:pt>
                <c:pt idx="89">
                  <c:v>238</c:v>
                </c:pt>
                <c:pt idx="90">
                  <c:v>227.28571428571428</c:v>
                </c:pt>
                <c:pt idx="91">
                  <c:v>229.71428571428572</c:v>
                </c:pt>
                <c:pt idx="92">
                  <c:v>217.71428571428572</c:v>
                </c:pt>
                <c:pt idx="93">
                  <c:v>219.14285714285714</c:v>
                </c:pt>
              </c:numCache>
            </c:numRef>
          </c:val>
          <c:smooth val="0"/>
        </c:ser>
        <c:marker val="1"/>
        <c:axId val="30736296"/>
        <c:axId val="8191209"/>
      </c:lineChart>
      <c:dateAx>
        <c:axId val="3073629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8191209"/>
        <c:crosses val="autoZero"/>
        <c:auto val="0"/>
        <c:baseTimeUnit val="days"/>
        <c:majorUnit val="12"/>
        <c:majorTimeUnit val="months"/>
        <c:minorUnit val="12"/>
        <c:minorTimeUnit val="months"/>
        <c:noMultiLvlLbl val="0"/>
      </c:dateAx>
      <c:valAx>
        <c:axId val="819120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073629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a:t>
            </a:r>
            <a:r>
              <a:rPr lang="en-US" cap="none" sz="150" b="1" i="0" u="none" baseline="0">
                <a:solidFill>
                  <a:srgbClr val="000000"/>
                </a:solidFill>
                <a:latin typeface="Arial"/>
                <a:ea typeface="Arial"/>
                <a:cs typeface="Arial"/>
              </a:rPr>
              <a:t>SO</a:t>
            </a:r>
            <a:r>
              <a:rPr lang="en-US" cap="none" sz="150" b="1" i="0" u="none" baseline="-25000">
                <a:solidFill>
                  <a:srgbClr val="000000"/>
                </a:solidFill>
                <a:latin typeface="Arial"/>
                <a:ea typeface="Arial"/>
                <a:cs typeface="Arial"/>
              </a:rPr>
              <a:t>4</a:t>
            </a:r>
            <a:r>
              <a:rPr lang="en-US" cap="none" sz="150" b="1" i="0" u="none" baseline="0">
                <a:solidFill>
                  <a:srgbClr val="000000"/>
                </a:solidFill>
                <a:latin typeface="Arial"/>
                <a:ea typeface="Arial"/>
                <a:cs typeface="Arial"/>
              </a:rPr>
              <a:t>-S</a:t>
            </a:r>
          </a:p>
        </c:rich>
      </c:tx>
      <c:layout>
        <c:manualLayout>
          <c:xMode val="factor"/>
          <c:yMode val="factor"/>
          <c:x val="-0.4925"/>
          <c:y val="-0.01225"/>
        </c:manualLayout>
      </c:layout>
      <c:spPr>
        <a:noFill/>
        <a:ln w="3175">
          <a:noFill/>
        </a:ln>
      </c:spPr>
    </c:title>
    <c:plotArea>
      <c:layout>
        <c:manualLayout>
          <c:xMode val="edge"/>
          <c:yMode val="edge"/>
          <c:x val="0.34425"/>
          <c:y val="0.1685"/>
          <c:w val="0.08975"/>
          <c:h val="0.805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6612018"/>
        <c:axId val="59508163"/>
      </c:lineChart>
      <c:catAx>
        <c:axId val="6612018"/>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59508163"/>
        <c:crosses val="autoZero"/>
        <c:auto val="1"/>
        <c:lblOffset val="100"/>
        <c:tickLblSkip val="1"/>
        <c:noMultiLvlLbl val="0"/>
      </c:catAx>
      <c:valAx>
        <c:axId val="59508163"/>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661201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a:t>
            </a:r>
            <a:r>
              <a:rPr lang="en-US" cap="none" sz="1200" b="1" i="0" u="none" baseline="0">
                <a:solidFill>
                  <a:srgbClr val="000000"/>
                </a:solidFill>
                <a:latin typeface="Arial"/>
                <a:ea typeface="Arial"/>
                <a:cs typeface="Arial"/>
              </a:rPr>
              <a:t>SO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-S</a:t>
            </a:r>
          </a:p>
        </c:rich>
      </c:tx>
      <c:layout>
        <c:manualLayout>
          <c:xMode val="factor"/>
          <c:yMode val="factor"/>
          <c:x val="0.00325"/>
          <c:y val="0"/>
        </c:manualLayout>
      </c:layout>
      <c:spPr>
        <a:noFill/>
        <a:ln w="3175">
          <a:noFill/>
        </a:ln>
      </c:spPr>
    </c:title>
    <c:plotArea>
      <c:layout>
        <c:manualLayout>
          <c:xMode val="edge"/>
          <c:yMode val="edge"/>
          <c:x val="0.06175"/>
          <c:y val="0.1955"/>
          <c:w val="0.92225"/>
          <c:h val="0.63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data'!$AM$26:$AM$119</c:f>
              <c:numCache>
                <c:ptCount val="94"/>
                <c:pt idx="0">
                  <c:v>40</c:v>
                </c:pt>
                <c:pt idx="1">
                  <c:v>41.25</c:v>
                </c:pt>
                <c:pt idx="2">
                  <c:v>41.875</c:v>
                </c:pt>
                <c:pt idx="3">
                  <c:v>44.375</c:v>
                </c:pt>
                <c:pt idx="4">
                  <c:v>41.875</c:v>
                </c:pt>
                <c:pt idx="5">
                  <c:v>41.875</c:v>
                </c:pt>
                <c:pt idx="6">
                  <c:v>41.25</c:v>
                </c:pt>
                <c:pt idx="7">
                  <c:v>39.375</c:v>
                </c:pt>
                <c:pt idx="8">
                  <c:v>40</c:v>
                </c:pt>
                <c:pt idx="9">
                  <c:v>38.125</c:v>
                </c:pt>
                <c:pt idx="10">
                  <c:v>44.375</c:v>
                </c:pt>
                <c:pt idx="11">
                  <c:v>41.25</c:v>
                </c:pt>
                <c:pt idx="12">
                  <c:v>40</c:v>
                </c:pt>
                <c:pt idx="13">
                  <c:v>40</c:v>
                </c:pt>
                <c:pt idx="14">
                  <c:v>41.875</c:v>
                </c:pt>
                <c:pt idx="15">
                  <c:v>40.625</c:v>
                </c:pt>
                <c:pt idx="16">
                  <c:v>43.75</c:v>
                </c:pt>
                <c:pt idx="17">
                  <c:v>41.25</c:v>
                </c:pt>
                <c:pt idx="18">
                  <c:v>40.625</c:v>
                </c:pt>
                <c:pt idx="19">
                  <c:v>40.625</c:v>
                </c:pt>
                <c:pt idx="20">
                  <c:v>43.75</c:v>
                </c:pt>
                <c:pt idx="21">
                  <c:v>40.625</c:v>
                </c:pt>
                <c:pt idx="22">
                  <c:v>43.75</c:v>
                </c:pt>
                <c:pt idx="23">
                  <c:v>43.125</c:v>
                </c:pt>
                <c:pt idx="24">
                  <c:v>41.875</c:v>
                </c:pt>
                <c:pt idx="25">
                  <c:v>43.125</c:v>
                </c:pt>
                <c:pt idx="26">
                  <c:v>44.375</c:v>
                </c:pt>
                <c:pt idx="27">
                  <c:v>41.25</c:v>
                </c:pt>
                <c:pt idx="28">
                  <c:v>40.625</c:v>
                </c:pt>
                <c:pt idx="29">
                  <c:v>38.125</c:v>
                </c:pt>
                <c:pt idx="30">
                  <c:v>41.875</c:v>
                </c:pt>
                <c:pt idx="31">
                  <c:v>42.5</c:v>
                </c:pt>
                <c:pt idx="32">
                  <c:v>40.625</c:v>
                </c:pt>
                <c:pt idx="33">
                  <c:v>40.625</c:v>
                </c:pt>
                <c:pt idx="34">
                  <c:v>40.625</c:v>
                </c:pt>
                <c:pt idx="35">
                  <c:v>40.625</c:v>
                </c:pt>
                <c:pt idx="36">
                  <c:v>40</c:v>
                </c:pt>
                <c:pt idx="37">
                  <c:v>40</c:v>
                </c:pt>
                <c:pt idx="38">
                  <c:v>40</c:v>
                </c:pt>
                <c:pt idx="39">
                  <c:v>38.125</c:v>
                </c:pt>
                <c:pt idx="40">
                  <c:v>40</c:v>
                </c:pt>
                <c:pt idx="41">
                  <c:v>41.875</c:v>
                </c:pt>
                <c:pt idx="42">
                  <c:v>40.625</c:v>
                </c:pt>
                <c:pt idx="43">
                  <c:v>49.375</c:v>
                </c:pt>
                <c:pt idx="44">
                  <c:v>37.5</c:v>
                </c:pt>
                <c:pt idx="45">
                  <c:v>40.625</c:v>
                </c:pt>
                <c:pt idx="46">
                  <c:v>42.5</c:v>
                </c:pt>
                <c:pt idx="47">
                  <c:v>42.5</c:v>
                </c:pt>
                <c:pt idx="48">
                  <c:v>43.75</c:v>
                </c:pt>
                <c:pt idx="49">
                  <c:v>41.25</c:v>
                </c:pt>
                <c:pt idx="50">
                  <c:v>44.375</c:v>
                </c:pt>
                <c:pt idx="51">
                  <c:v>41.25</c:v>
                </c:pt>
                <c:pt idx="52">
                  <c:v>40</c:v>
                </c:pt>
                <c:pt idx="53">
                  <c:v>39.375</c:v>
                </c:pt>
                <c:pt idx="54">
                  <c:v>40</c:v>
                </c:pt>
                <c:pt idx="55">
                  <c:v>39.375</c:v>
                </c:pt>
                <c:pt idx="56">
                  <c:v>40</c:v>
                </c:pt>
                <c:pt idx="57">
                  <c:v>41.25</c:v>
                </c:pt>
                <c:pt idx="58">
                  <c:v>41.25</c:v>
                </c:pt>
                <c:pt idx="59">
                  <c:v>40.625</c:v>
                </c:pt>
                <c:pt idx="60">
                  <c:v>40</c:v>
                </c:pt>
                <c:pt idx="61">
                  <c:v>41.875</c:v>
                </c:pt>
                <c:pt idx="62">
                  <c:v>78.75</c:v>
                </c:pt>
                <c:pt idx="63">
                  <c:v>41.25</c:v>
                </c:pt>
                <c:pt idx="64">
                  <c:v>37.5</c:v>
                </c:pt>
                <c:pt idx="65">
                  <c:v>43.75</c:v>
                </c:pt>
                <c:pt idx="66">
                  <c:v>38.75</c:v>
                </c:pt>
                <c:pt idx="67">
                  <c:v>39.375</c:v>
                </c:pt>
                <c:pt idx="68">
                  <c:v>38.269999999999996</c:v>
                </c:pt>
                <c:pt idx="69">
                  <c:v>38.303625000000004</c:v>
                </c:pt>
                <c:pt idx="70">
                  <c:v>39.7496875</c:v>
                </c:pt>
                <c:pt idx="71">
                  <c:v>40.9891875</c:v>
                </c:pt>
                <c:pt idx="72">
                  <c:v>43.75</c:v>
                </c:pt>
                <c:pt idx="73">
                  <c:v>40.625</c:v>
                </c:pt>
                <c:pt idx="74">
                  <c:v>40.625</c:v>
                </c:pt>
                <c:pt idx="75">
                  <c:v>41.25</c:v>
                </c:pt>
                <c:pt idx="76">
                  <c:v>40</c:v>
                </c:pt>
                <c:pt idx="77">
                  <c:v>42.648937499999995</c:v>
                </c:pt>
                <c:pt idx="78">
                  <c:v>36.996625</c:v>
                </c:pt>
                <c:pt idx="79">
                  <c:v>37.773</c:v>
                </c:pt>
                <c:pt idx="80">
                  <c:v>38.077625</c:v>
                </c:pt>
                <c:pt idx="81">
                  <c:v>45.625</c:v>
                </c:pt>
                <c:pt idx="82">
                  <c:v>43.125</c:v>
                </c:pt>
                <c:pt idx="83">
                  <c:v>45.625</c:v>
                </c:pt>
                <c:pt idx="84">
                  <c:v>36.875</c:v>
                </c:pt>
                <c:pt idx="85">
                  <c:v>43.125</c:v>
                </c:pt>
                <c:pt idx="86">
                  <c:v>41.8665</c:v>
                </c:pt>
                <c:pt idx="87">
                  <c:v>44.2413125</c:v>
                </c:pt>
                <c:pt idx="88">
                  <c:v>40.5265</c:v>
                </c:pt>
                <c:pt idx="89">
                  <c:v>38.744</c:v>
                </c:pt>
                <c:pt idx="90">
                  <c:v>36.6081875</c:v>
                </c:pt>
                <c:pt idx="91">
                  <c:v>41.8014375</c:v>
                </c:pt>
                <c:pt idx="92">
                  <c:v>38.24275</c:v>
                </c:pt>
                <c:pt idx="93">
                  <c:v>37.399375</c:v>
                </c:pt>
              </c:numCache>
            </c:numRef>
          </c:val>
          <c:smooth val="0"/>
        </c:ser>
        <c:marker val="1"/>
        <c:axId val="65811420"/>
        <c:axId val="55431869"/>
      </c:lineChart>
      <c:dateAx>
        <c:axId val="6581142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5431869"/>
        <c:crosses val="autoZero"/>
        <c:auto val="0"/>
        <c:baseTimeUnit val="days"/>
        <c:majorUnit val="12"/>
        <c:majorTimeUnit val="months"/>
        <c:minorUnit val="12"/>
        <c:minorTimeUnit val="months"/>
        <c:noMultiLvlLbl val="0"/>
      </c:dateAx>
      <c:valAx>
        <c:axId val="5543186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6581142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Cation:Anion ratio</a:t>
            </a:r>
          </a:p>
        </c:rich>
      </c:tx>
      <c:layout>
        <c:manualLayout>
          <c:xMode val="factor"/>
          <c:yMode val="factor"/>
          <c:x val="0.0032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data'!$BA$26:$BA$119</c:f>
              <c:numCache>
                <c:ptCount val="94"/>
                <c:pt idx="3">
                  <c:v>1.1289155124296184</c:v>
                </c:pt>
                <c:pt idx="4">
                  <c:v>1.1470069734792618</c:v>
                </c:pt>
                <c:pt idx="5">
                  <c:v>1.1873777778790855</c:v>
                </c:pt>
                <c:pt idx="6">
                  <c:v>1.1301885653754886</c:v>
                </c:pt>
                <c:pt idx="7">
                  <c:v>1.163018887841297</c:v>
                </c:pt>
                <c:pt idx="8">
                  <c:v>1.166068958106674</c:v>
                </c:pt>
                <c:pt idx="9">
                  <c:v>0.8342180412042915</c:v>
                </c:pt>
                <c:pt idx="10">
                  <c:v>0.9838538816056672</c:v>
                </c:pt>
                <c:pt idx="11">
                  <c:v>1.0952924492407736</c:v>
                </c:pt>
                <c:pt idx="12">
                  <c:v>1.079892982522506</c:v>
                </c:pt>
                <c:pt idx="13">
                  <c:v>1.0936515644437756</c:v>
                </c:pt>
                <c:pt idx="14">
                  <c:v>1.0571526048599797</c:v>
                </c:pt>
                <c:pt idx="15">
                  <c:v>1.1386670888948462</c:v>
                </c:pt>
                <c:pt idx="16">
                  <c:v>1.0419342163049254</c:v>
                </c:pt>
                <c:pt idx="17">
                  <c:v>1.0529098564899029</c:v>
                </c:pt>
                <c:pt idx="18">
                  <c:v>1.110269370635768</c:v>
                </c:pt>
                <c:pt idx="19">
                  <c:v>1.1109587921585895</c:v>
                </c:pt>
                <c:pt idx="20">
                  <c:v>1.0925270127478068</c:v>
                </c:pt>
                <c:pt idx="21">
                  <c:v>1.1282166992659053</c:v>
                </c:pt>
                <c:pt idx="22">
                  <c:v>1.0997176206918697</c:v>
                </c:pt>
                <c:pt idx="23">
                  <c:v>1.1322552036853242</c:v>
                </c:pt>
                <c:pt idx="24">
                  <c:v>1.114737970081202</c:v>
                </c:pt>
                <c:pt idx="25">
                  <c:v>1.0951589826239105</c:v>
                </c:pt>
                <c:pt idx="26">
                  <c:v>1.0086359898945676</c:v>
                </c:pt>
                <c:pt idx="27">
                  <c:v>1.0772989177471899</c:v>
                </c:pt>
                <c:pt idx="28">
                  <c:v>1.069097549793202</c:v>
                </c:pt>
                <c:pt idx="29">
                  <c:v>1.0999516011568697</c:v>
                </c:pt>
                <c:pt idx="30">
                  <c:v>1.1069166473936132</c:v>
                </c:pt>
                <c:pt idx="31">
                  <c:v>1.0649579338535862</c:v>
                </c:pt>
                <c:pt idx="32">
                  <c:v>1.0600167996229566</c:v>
                </c:pt>
                <c:pt idx="33">
                  <c:v>1.0526396328359864</c:v>
                </c:pt>
                <c:pt idx="34">
                  <c:v>1.1023303767702683</c:v>
                </c:pt>
                <c:pt idx="35">
                  <c:v>1.1312773593479395</c:v>
                </c:pt>
                <c:pt idx="36">
                  <c:v>1.2001198141690175</c:v>
                </c:pt>
                <c:pt idx="37">
                  <c:v>1.242181260582053</c:v>
                </c:pt>
                <c:pt idx="38">
                  <c:v>1.1973432436058267</c:v>
                </c:pt>
                <c:pt idx="39">
                  <c:v>1.1725503136433586</c:v>
                </c:pt>
                <c:pt idx="40">
                  <c:v>1.219376928262166</c:v>
                </c:pt>
                <c:pt idx="41">
                  <c:v>1.259750371592528</c:v>
                </c:pt>
                <c:pt idx="42">
                  <c:v>1.2801584168076676</c:v>
                </c:pt>
                <c:pt idx="43">
                  <c:v>1.1173649911080308</c:v>
                </c:pt>
                <c:pt idx="44">
                  <c:v>1.2299969729857436</c:v>
                </c:pt>
                <c:pt idx="45">
                  <c:v>1.0064311583293752</c:v>
                </c:pt>
                <c:pt idx="46">
                  <c:v>1.1685125095386788</c:v>
                </c:pt>
                <c:pt idx="47">
                  <c:v>1.1775490075300263</c:v>
                </c:pt>
                <c:pt idx="48">
                  <c:v>1.1538660991712135</c:v>
                </c:pt>
                <c:pt idx="49">
                  <c:v>1.2300667756737398</c:v>
                </c:pt>
                <c:pt idx="50">
                  <c:v>1.1074930724206542</c:v>
                </c:pt>
                <c:pt idx="51">
                  <c:v>1.2023137658554466</c:v>
                </c:pt>
                <c:pt idx="52">
                  <c:v>1.0924807971916457</c:v>
                </c:pt>
                <c:pt idx="53">
                  <c:v>1.215317918811949</c:v>
                </c:pt>
                <c:pt idx="54">
                  <c:v>1.1315202020763193</c:v>
                </c:pt>
                <c:pt idx="55">
                  <c:v>1.119011725890376</c:v>
                </c:pt>
                <c:pt idx="56">
                  <c:v>1.1454021491936184</c:v>
                </c:pt>
                <c:pt idx="57">
                  <c:v>1.141010603481173</c:v>
                </c:pt>
                <c:pt idx="58">
                  <c:v>1.1554472443374473</c:v>
                </c:pt>
                <c:pt idx="59">
                  <c:v>1.100431115094372</c:v>
                </c:pt>
                <c:pt idx="60">
                  <c:v>1.11893862986295</c:v>
                </c:pt>
                <c:pt idx="61">
                  <c:v>1.1334173208141929</c:v>
                </c:pt>
                <c:pt idx="62">
                  <c:v>0.8450891429657861</c:v>
                </c:pt>
                <c:pt idx="63">
                  <c:v>1.1793746446756188</c:v>
                </c:pt>
                <c:pt idx="64">
                  <c:v>1.142177222209869</c:v>
                </c:pt>
                <c:pt idx="65">
                  <c:v>0.9387627834463821</c:v>
                </c:pt>
                <c:pt idx="66">
                  <c:v>1.088096968491344</c:v>
                </c:pt>
                <c:pt idx="67">
                  <c:v>1.127546237953778</c:v>
                </c:pt>
                <c:pt idx="68">
                  <c:v>1.1090651362102446</c:v>
                </c:pt>
                <c:pt idx="69">
                  <c:v>1.1152401893514456</c:v>
                </c:pt>
                <c:pt idx="70">
                  <c:v>1.1127880947463458</c:v>
                </c:pt>
                <c:pt idx="71">
                  <c:v>1.0839204468348438</c:v>
                </c:pt>
                <c:pt idx="72">
                  <c:v>1.095404032040951</c:v>
                </c:pt>
                <c:pt idx="73">
                  <c:v>1.0568716443863149</c:v>
                </c:pt>
                <c:pt idx="74">
                  <c:v>1.097433853374632</c:v>
                </c:pt>
                <c:pt idx="75">
                  <c:v>1.1074723558404747</c:v>
                </c:pt>
                <c:pt idx="76">
                  <c:v>1.117962073353378</c:v>
                </c:pt>
                <c:pt idx="77">
                  <c:v>1.085293772473985</c:v>
                </c:pt>
                <c:pt idx="78">
                  <c:v>1.0421192742107945</c:v>
                </c:pt>
                <c:pt idx="79">
                  <c:v>1.1167419763898438</c:v>
                </c:pt>
                <c:pt idx="80">
                  <c:v>1.153525256332876</c:v>
                </c:pt>
                <c:pt idx="81">
                  <c:v>0.9822955747640574</c:v>
                </c:pt>
                <c:pt idx="82">
                  <c:v>1.0454541581888008</c:v>
                </c:pt>
                <c:pt idx="83">
                  <c:v>1.012485009452025</c:v>
                </c:pt>
                <c:pt idx="84">
                  <c:v>0.9838987939482954</c:v>
                </c:pt>
                <c:pt idx="85">
                  <c:v>1.0840358230899183</c:v>
                </c:pt>
                <c:pt idx="86">
                  <c:v>1.09002280138629</c:v>
                </c:pt>
                <c:pt idx="87">
                  <c:v>1.1116643956555885</c:v>
                </c:pt>
                <c:pt idx="88">
                  <c:v>1.0805853976815678</c:v>
                </c:pt>
                <c:pt idx="89">
                  <c:v>1.0653043360176377</c:v>
                </c:pt>
                <c:pt idx="90">
                  <c:v>1.1165215920384548</c:v>
                </c:pt>
                <c:pt idx="91">
                  <c:v>1.0635811373373074</c:v>
                </c:pt>
                <c:pt idx="92">
                  <c:v>1.0670302014264903</c:v>
                </c:pt>
                <c:pt idx="93">
                  <c:v>1.1410236508167138</c:v>
                </c:pt>
              </c:numCache>
            </c:numRef>
          </c:val>
          <c:smooth val="0"/>
        </c:ser>
        <c:marker val="1"/>
        <c:axId val="62476542"/>
        <c:axId val="25417967"/>
      </c:lineChart>
      <c:dateAx>
        <c:axId val="62476542"/>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5417967"/>
        <c:crosses val="autoZero"/>
        <c:auto val="0"/>
        <c:baseTimeUnit val="days"/>
        <c:majorUnit val="12"/>
        <c:majorTimeUnit val="months"/>
        <c:minorUnit val="12"/>
        <c:minorTimeUnit val="months"/>
        <c:noMultiLvlLbl val="0"/>
      </c:dateAx>
      <c:valAx>
        <c:axId val="2541796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Cation:Anion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6247654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Total Anions</a:t>
            </a:r>
          </a:p>
        </c:rich>
      </c:tx>
      <c:layout>
        <c:manualLayout>
          <c:xMode val="factor"/>
          <c:yMode val="factor"/>
          <c:x val="-0.4925"/>
          <c:y val="-0.01225"/>
        </c:manualLayout>
      </c:layout>
      <c:spPr>
        <a:noFill/>
        <a:ln w="3175">
          <a:noFill/>
        </a:ln>
      </c:spPr>
    </c:title>
    <c:plotArea>
      <c:layout>
        <c:manualLayout>
          <c:xMode val="edge"/>
          <c:yMode val="edge"/>
          <c:x val="0.34425"/>
          <c:y val="0.208"/>
          <c:w val="0.08975"/>
          <c:h val="0.766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29124774"/>
        <c:axId val="60796375"/>
      </c:lineChart>
      <c:catAx>
        <c:axId val="29124774"/>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60796375"/>
        <c:crosses val="autoZero"/>
        <c:auto val="1"/>
        <c:lblOffset val="100"/>
        <c:tickLblSkip val="1"/>
        <c:noMultiLvlLbl val="0"/>
      </c:catAx>
      <c:valAx>
        <c:axId val="60796375"/>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912477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Total Anions</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data'!$AZ$26:$AZ$119</c:f>
              <c:numCache>
                <c:ptCount val="94"/>
                <c:pt idx="3">
                  <c:v>108.73214285714286</c:v>
                </c:pt>
                <c:pt idx="4">
                  <c:v>108.80357142857142</c:v>
                </c:pt>
                <c:pt idx="5">
                  <c:v>104.80357142857143</c:v>
                </c:pt>
                <c:pt idx="6">
                  <c:v>107.53571428571428</c:v>
                </c:pt>
                <c:pt idx="7">
                  <c:v>107.875</c:v>
                </c:pt>
                <c:pt idx="8">
                  <c:v>106.71428571428572</c:v>
                </c:pt>
                <c:pt idx="9">
                  <c:v>131.625</c:v>
                </c:pt>
                <c:pt idx="10">
                  <c:v>113.375</c:v>
                </c:pt>
                <c:pt idx="11">
                  <c:v>104.75</c:v>
                </c:pt>
                <c:pt idx="12">
                  <c:v>107.35714285714286</c:v>
                </c:pt>
                <c:pt idx="13">
                  <c:v>104.78571428571429</c:v>
                </c:pt>
                <c:pt idx="14">
                  <c:v>109.875</c:v>
                </c:pt>
                <c:pt idx="15">
                  <c:v>104.48214285714286</c:v>
                </c:pt>
                <c:pt idx="16">
                  <c:v>111.96428571428572</c:v>
                </c:pt>
                <c:pt idx="17">
                  <c:v>106.17857142857143</c:v>
                </c:pt>
                <c:pt idx="18">
                  <c:v>101.83928571428572</c:v>
                </c:pt>
                <c:pt idx="19">
                  <c:v>102.55357142857142</c:v>
                </c:pt>
                <c:pt idx="20">
                  <c:v>102.67857142857142</c:v>
                </c:pt>
                <c:pt idx="21">
                  <c:v>98.41071428571428</c:v>
                </c:pt>
                <c:pt idx="22">
                  <c:v>103.53571428571428</c:v>
                </c:pt>
                <c:pt idx="23">
                  <c:v>107.41071428571428</c:v>
                </c:pt>
                <c:pt idx="24">
                  <c:v>104.94642857142857</c:v>
                </c:pt>
                <c:pt idx="25">
                  <c:v>105.98214285714286</c:v>
                </c:pt>
                <c:pt idx="26">
                  <c:v>111.44642857142857</c:v>
                </c:pt>
                <c:pt idx="27">
                  <c:v>104.75</c:v>
                </c:pt>
                <c:pt idx="28">
                  <c:v>103.125</c:v>
                </c:pt>
                <c:pt idx="29">
                  <c:v>99.91071428571429</c:v>
                </c:pt>
                <c:pt idx="30">
                  <c:v>102.51785714285714</c:v>
                </c:pt>
                <c:pt idx="31">
                  <c:v>107.14285714285714</c:v>
                </c:pt>
                <c:pt idx="32">
                  <c:v>101.83928571428572</c:v>
                </c:pt>
                <c:pt idx="33">
                  <c:v>102.41071428571429</c:v>
                </c:pt>
                <c:pt idx="34">
                  <c:v>102.125</c:v>
                </c:pt>
                <c:pt idx="35">
                  <c:v>100.98214285714286</c:v>
                </c:pt>
                <c:pt idx="36">
                  <c:v>100.35714285714286</c:v>
                </c:pt>
                <c:pt idx="37">
                  <c:v>97.21428571428571</c:v>
                </c:pt>
                <c:pt idx="38">
                  <c:v>101.5</c:v>
                </c:pt>
                <c:pt idx="39">
                  <c:v>97.55357142857142</c:v>
                </c:pt>
                <c:pt idx="40">
                  <c:v>98.28571428571428</c:v>
                </c:pt>
                <c:pt idx="41">
                  <c:v>100.30357142857142</c:v>
                </c:pt>
                <c:pt idx="42">
                  <c:v>101.19642857142857</c:v>
                </c:pt>
                <c:pt idx="43">
                  <c:v>112.80357142857143</c:v>
                </c:pt>
                <c:pt idx="44">
                  <c:v>97.07142857142857</c:v>
                </c:pt>
                <c:pt idx="45">
                  <c:v>114.05357142857143</c:v>
                </c:pt>
                <c:pt idx="46">
                  <c:v>105.5</c:v>
                </c:pt>
                <c:pt idx="47">
                  <c:v>104.71428571428572</c:v>
                </c:pt>
                <c:pt idx="48">
                  <c:v>109.39285714285714</c:v>
                </c:pt>
                <c:pt idx="49">
                  <c:v>101.32142857142856</c:v>
                </c:pt>
                <c:pt idx="50">
                  <c:v>113.58928571428571</c:v>
                </c:pt>
                <c:pt idx="51">
                  <c:v>113.60714285714286</c:v>
                </c:pt>
                <c:pt idx="52">
                  <c:v>110.35714285714286</c:v>
                </c:pt>
                <c:pt idx="53">
                  <c:v>109.30357142857142</c:v>
                </c:pt>
                <c:pt idx="54">
                  <c:v>107.5</c:v>
                </c:pt>
                <c:pt idx="55">
                  <c:v>108.875</c:v>
                </c:pt>
                <c:pt idx="56">
                  <c:v>105.5</c:v>
                </c:pt>
                <c:pt idx="57">
                  <c:v>108.82142857142858</c:v>
                </c:pt>
                <c:pt idx="58">
                  <c:v>105.03571428571428</c:v>
                </c:pt>
                <c:pt idx="59">
                  <c:v>106.55357142857142</c:v>
                </c:pt>
                <c:pt idx="60">
                  <c:v>104.92857142857142</c:v>
                </c:pt>
                <c:pt idx="61">
                  <c:v>107.375</c:v>
                </c:pt>
                <c:pt idx="62">
                  <c:v>142.82142857142858</c:v>
                </c:pt>
                <c:pt idx="63">
                  <c:v>102.17857142857142</c:v>
                </c:pt>
                <c:pt idx="64">
                  <c:v>91.32142857142858</c:v>
                </c:pt>
                <c:pt idx="65">
                  <c:v>133.46428571428572</c:v>
                </c:pt>
                <c:pt idx="66">
                  <c:v>105.67857142857142</c:v>
                </c:pt>
                <c:pt idx="67">
                  <c:v>105.44642857142856</c:v>
                </c:pt>
                <c:pt idx="68">
                  <c:v>104.4737142857143</c:v>
                </c:pt>
                <c:pt idx="69">
                  <c:v>104.93419642857143</c:v>
                </c:pt>
                <c:pt idx="70">
                  <c:v>103.97797321428573</c:v>
                </c:pt>
                <c:pt idx="71">
                  <c:v>112.14090178571428</c:v>
                </c:pt>
                <c:pt idx="72">
                  <c:v>109.29714285714286</c:v>
                </c:pt>
                <c:pt idx="73">
                  <c:v>109.61814285714286</c:v>
                </c:pt>
                <c:pt idx="74">
                  <c:v>108.61214285714286</c:v>
                </c:pt>
                <c:pt idx="75">
                  <c:v>107.99942857142858</c:v>
                </c:pt>
                <c:pt idx="76">
                  <c:v>106.07142857142856</c:v>
                </c:pt>
                <c:pt idx="77">
                  <c:v>113.43465178571428</c:v>
                </c:pt>
                <c:pt idx="78">
                  <c:v>111.59948214285714</c:v>
                </c:pt>
                <c:pt idx="79">
                  <c:v>106.46127142857144</c:v>
                </c:pt>
                <c:pt idx="80">
                  <c:v>105.02196071428571</c:v>
                </c:pt>
                <c:pt idx="81">
                  <c:v>120.76785714285714</c:v>
                </c:pt>
                <c:pt idx="82">
                  <c:v>112.625</c:v>
                </c:pt>
                <c:pt idx="83">
                  <c:v>113.19642857142858</c:v>
                </c:pt>
                <c:pt idx="84">
                  <c:v>95.51785714285714</c:v>
                </c:pt>
                <c:pt idx="85">
                  <c:v>109.83928571428572</c:v>
                </c:pt>
                <c:pt idx="86">
                  <c:v>106.24925714285715</c:v>
                </c:pt>
                <c:pt idx="87">
                  <c:v>110.1920482142857</c:v>
                </c:pt>
                <c:pt idx="88">
                  <c:v>101.83836428571428</c:v>
                </c:pt>
                <c:pt idx="89">
                  <c:v>99.60853571428572</c:v>
                </c:pt>
                <c:pt idx="90">
                  <c:v>100.92675892857142</c:v>
                </c:pt>
                <c:pt idx="91">
                  <c:v>107.58200892857143</c:v>
                </c:pt>
                <c:pt idx="92">
                  <c:v>100.47389285714286</c:v>
                </c:pt>
                <c:pt idx="93">
                  <c:v>96.84194642857143</c:v>
                </c:pt>
              </c:numCache>
            </c:numRef>
          </c:val>
          <c:smooth val="0"/>
        </c:ser>
        <c:marker val="1"/>
        <c:axId val="10296464"/>
        <c:axId val="25559313"/>
      </c:lineChart>
      <c:dateAx>
        <c:axId val="10296464"/>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7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5559313"/>
        <c:crosses val="autoZero"/>
        <c:auto val="0"/>
        <c:baseTimeUnit val="days"/>
        <c:majorUnit val="12"/>
        <c:majorTimeUnit val="months"/>
        <c:minorUnit val="12"/>
        <c:minorTimeUnit val="months"/>
        <c:noMultiLvlLbl val="0"/>
      </c:dateAx>
      <c:valAx>
        <c:axId val="2555931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029646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Total Cations</a:t>
            </a:r>
          </a:p>
        </c:rich>
      </c:tx>
      <c:layout>
        <c:manualLayout>
          <c:xMode val="factor"/>
          <c:yMode val="factor"/>
          <c:x val="-0.4925"/>
          <c:y val="-0.01225"/>
        </c:manualLayout>
      </c:layout>
      <c:spPr>
        <a:noFill/>
        <a:ln w="3175">
          <a:noFill/>
        </a:ln>
      </c:spPr>
    </c:title>
    <c:plotArea>
      <c:layout>
        <c:manualLayout>
          <c:xMode val="edge"/>
          <c:yMode val="edge"/>
          <c:x val="0.34425"/>
          <c:y val="0.208"/>
          <c:w val="0.08975"/>
          <c:h val="0.766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28707226"/>
        <c:axId val="57038443"/>
      </c:lineChart>
      <c:catAx>
        <c:axId val="28707226"/>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57038443"/>
        <c:crosses val="autoZero"/>
        <c:auto val="1"/>
        <c:lblOffset val="100"/>
        <c:tickLblSkip val="1"/>
        <c:noMultiLvlLbl val="0"/>
      </c:catAx>
      <c:valAx>
        <c:axId val="57038443"/>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870722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Total Cations</a:t>
            </a:r>
          </a:p>
        </c:rich>
      </c:tx>
      <c:layout>
        <c:manualLayout>
          <c:xMode val="factor"/>
          <c:yMode val="factor"/>
          <c:x val="0.00325"/>
          <c:y val="0"/>
        </c:manualLayout>
      </c:layout>
      <c:spPr>
        <a:noFill/>
        <a:ln w="3175">
          <a:noFill/>
        </a:ln>
      </c:spPr>
    </c:title>
    <c:plotArea>
      <c:layout>
        <c:manualLayout>
          <c:xMode val="edge"/>
          <c:yMode val="edge"/>
          <c:x val="0.06175"/>
          <c:y val="0.1855"/>
          <c:w val="0.9222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data'!$AY$26:$AY$119</c:f>
              <c:numCache>
                <c:ptCount val="94"/>
                <c:pt idx="3">
                  <c:v>122.74940277114192</c:v>
                </c:pt>
                <c:pt idx="4">
                  <c:v>124.79845516802038</c:v>
                </c:pt>
                <c:pt idx="5">
                  <c:v>124.44143175664915</c:v>
                </c:pt>
                <c:pt idx="6">
                  <c:v>121.53563465519986</c:v>
                </c:pt>
                <c:pt idx="7">
                  <c:v>125.46066252587993</c:v>
                </c:pt>
                <c:pt idx="8">
                  <c:v>124.4362159579551</c:v>
                </c:pt>
                <c:pt idx="9">
                  <c:v>109.80394967351488</c:v>
                </c:pt>
                <c:pt idx="10">
                  <c:v>111.54443382704252</c:v>
                </c:pt>
                <c:pt idx="11">
                  <c:v>114.73188405797103</c:v>
                </c:pt>
                <c:pt idx="12">
                  <c:v>115.93422519509477</c:v>
                </c:pt>
                <c:pt idx="13">
                  <c:v>114.59906035992992</c:v>
                </c:pt>
                <c:pt idx="14">
                  <c:v>116.15464245899028</c:v>
                </c:pt>
                <c:pt idx="15">
                  <c:v>118.97037744863832</c:v>
                </c:pt>
                <c:pt idx="16">
                  <c:v>116.65942028985506</c:v>
                </c:pt>
                <c:pt idx="17">
                  <c:v>111.79646440516005</c:v>
                </c:pt>
                <c:pt idx="18">
                  <c:v>113.06903965599616</c:v>
                </c:pt>
                <c:pt idx="19">
                  <c:v>113.93279184583533</c:v>
                </c:pt>
                <c:pt idx="20">
                  <c:v>112.17911291606943</c:v>
                </c:pt>
                <c:pt idx="21">
                  <c:v>111.02861124382864</c:v>
                </c:pt>
                <c:pt idx="22">
                  <c:v>113.86004937091894</c:v>
                </c:pt>
                <c:pt idx="23">
                  <c:v>121.61634018155758</c:v>
                </c:pt>
                <c:pt idx="24">
                  <c:v>116.98776875298614</c:v>
                </c:pt>
                <c:pt idx="25">
                  <c:v>116.06729574773053</c:v>
                </c:pt>
                <c:pt idx="26">
                  <c:v>112.40887880235707</c:v>
                </c:pt>
                <c:pt idx="27">
                  <c:v>112.84706163401815</c:v>
                </c:pt>
                <c:pt idx="28">
                  <c:v>110.25068482242395</c:v>
                </c:pt>
                <c:pt idx="29">
                  <c:v>109.89695015129797</c:v>
                </c:pt>
                <c:pt idx="30">
                  <c:v>113.47872272654881</c:v>
                </c:pt>
                <c:pt idx="31">
                  <c:v>114.10263577002709</c:v>
                </c:pt>
                <c:pt idx="32">
                  <c:v>107.95135371874503</c:v>
                </c:pt>
                <c:pt idx="33">
                  <c:v>107.80157668418539</c:v>
                </c:pt>
                <c:pt idx="34">
                  <c:v>112.57548972766365</c:v>
                </c:pt>
                <c:pt idx="35">
                  <c:v>114.23881191272497</c:v>
                </c:pt>
                <c:pt idx="36">
                  <c:v>120.44059563624782</c:v>
                </c:pt>
                <c:pt idx="37">
                  <c:v>120.75776397515529</c:v>
                </c:pt>
                <c:pt idx="38">
                  <c:v>121.5303392259914</c:v>
                </c:pt>
                <c:pt idx="39">
                  <c:v>114.3864707756012</c:v>
                </c:pt>
                <c:pt idx="40">
                  <c:v>119.84733237776716</c:v>
                </c:pt>
                <c:pt idx="41">
                  <c:v>126.35746137920052</c:v>
                </c:pt>
                <c:pt idx="42">
                  <c:v>129.54745978659022</c:v>
                </c:pt>
                <c:pt idx="43">
                  <c:v>126.04276158623983</c:v>
                </c:pt>
                <c:pt idx="44">
                  <c:v>119.39756330625896</c:v>
                </c:pt>
                <c:pt idx="45">
                  <c:v>114.78706800445929</c:v>
                </c:pt>
                <c:pt idx="46">
                  <c:v>123.27806975633062</c:v>
                </c:pt>
                <c:pt idx="47">
                  <c:v>123.30620321707278</c:v>
                </c:pt>
                <c:pt idx="48">
                  <c:v>126.2247093486224</c:v>
                </c:pt>
                <c:pt idx="49">
                  <c:v>124.63212294951425</c:v>
                </c:pt>
                <c:pt idx="50">
                  <c:v>125.79934702978181</c:v>
                </c:pt>
                <c:pt idx="51">
                  <c:v>136.59143175664914</c:v>
                </c:pt>
                <c:pt idx="52">
                  <c:v>120.56305940436376</c:v>
                </c:pt>
                <c:pt idx="53">
                  <c:v>132.83858894728462</c:v>
                </c:pt>
                <c:pt idx="54">
                  <c:v>121.63842172320433</c:v>
                </c:pt>
                <c:pt idx="55">
                  <c:v>121.83240165631469</c:v>
                </c:pt>
                <c:pt idx="56">
                  <c:v>120.83992673992674</c:v>
                </c:pt>
                <c:pt idx="57">
                  <c:v>124.16640388596909</c:v>
                </c:pt>
                <c:pt idx="58">
                  <c:v>121.36322662844401</c:v>
                </c:pt>
                <c:pt idx="59">
                  <c:v>117.25486542443065</c:v>
                </c:pt>
                <c:pt idx="60">
                  <c:v>117.40863194776239</c:v>
                </c:pt>
                <c:pt idx="61">
                  <c:v>121.70068482242397</c:v>
                </c:pt>
                <c:pt idx="62">
                  <c:v>120.69683866857781</c:v>
                </c:pt>
                <c:pt idx="63">
                  <c:v>120.50681637203375</c:v>
                </c:pt>
                <c:pt idx="64">
                  <c:v>104.30525561395126</c:v>
                </c:pt>
                <c:pt idx="65">
                  <c:v>125.29130434782607</c:v>
                </c:pt>
                <c:pt idx="66">
                  <c:v>114.98853320592451</c:v>
                </c:pt>
                <c:pt idx="67">
                  <c:v>118.89572384137603</c:v>
                </c:pt>
                <c:pt idx="68">
                  <c:v>115.8681541646759</c:v>
                </c:pt>
                <c:pt idx="69">
                  <c:v>117.02683309444178</c:v>
                </c:pt>
                <c:pt idx="70">
                  <c:v>115.70545070871158</c:v>
                </c:pt>
                <c:pt idx="71">
                  <c:v>121.55181637203376</c:v>
                </c:pt>
                <c:pt idx="72">
                  <c:v>119.72453097627012</c:v>
                </c:pt>
                <c:pt idx="73">
                  <c:v>115.85230689600255</c:v>
                </c:pt>
                <c:pt idx="74">
                  <c:v>119.19464245899029</c:v>
                </c:pt>
                <c:pt idx="75">
                  <c:v>119.60638158942507</c:v>
                </c:pt>
                <c:pt idx="76">
                  <c:v>118.583834209269</c:v>
                </c:pt>
                <c:pt idx="77">
                  <c:v>123.10992116579072</c:v>
                </c:pt>
                <c:pt idx="78">
                  <c:v>116.29997133301481</c:v>
                </c:pt>
                <c:pt idx="79">
                  <c:v>118.88977066411849</c:v>
                </c:pt>
                <c:pt idx="80">
                  <c:v>121.14548415352765</c:v>
                </c:pt>
                <c:pt idx="81">
                  <c:v>118.62973164516643</c:v>
                </c:pt>
                <c:pt idx="82">
                  <c:v>117.7442745660137</c:v>
                </c:pt>
                <c:pt idx="83">
                  <c:v>114.60968705207836</c:v>
                </c:pt>
                <c:pt idx="84">
                  <c:v>93.97990444338271</c:v>
                </c:pt>
                <c:pt idx="85">
                  <c:v>119.06972049689442</c:v>
                </c:pt>
                <c:pt idx="86">
                  <c:v>115.81411291606943</c:v>
                </c:pt>
                <c:pt idx="87">
                  <c:v>122.49657668418538</c:v>
                </c:pt>
                <c:pt idx="88">
                  <c:v>110.04504937091893</c:v>
                </c:pt>
                <c:pt idx="89">
                  <c:v>106.1134050007963</c:v>
                </c:pt>
                <c:pt idx="90">
                  <c:v>112.6869055582099</c:v>
                </c:pt>
                <c:pt idx="91">
                  <c:v>114.42219541328237</c:v>
                </c:pt>
                <c:pt idx="92">
                  <c:v>107.20867813346075</c:v>
                </c:pt>
                <c:pt idx="93">
                  <c:v>110.49895126612519</c:v>
                </c:pt>
              </c:numCache>
            </c:numRef>
          </c:val>
          <c:smooth val="0"/>
        </c:ser>
        <c:marker val="1"/>
        <c:axId val="43583940"/>
        <c:axId val="56711141"/>
      </c:lineChart>
      <c:dateAx>
        <c:axId val="4358394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2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6711141"/>
        <c:crosses val="autoZero"/>
        <c:auto val="0"/>
        <c:baseTimeUnit val="days"/>
        <c:majorUnit val="12"/>
        <c:majorTimeUnit val="months"/>
        <c:minorUnit val="12"/>
        <c:minorTimeUnit val="months"/>
        <c:noMultiLvlLbl val="0"/>
      </c:dateAx>
      <c:valAx>
        <c:axId val="5671114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358394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Zn</a:t>
            </a:r>
          </a:p>
        </c:rich>
      </c:tx>
      <c:layout>
        <c:manualLayout>
          <c:xMode val="factor"/>
          <c:yMode val="factor"/>
          <c:x val="-0.4925"/>
          <c:y val="-0.01225"/>
        </c:manualLayout>
      </c:layout>
      <c:spPr>
        <a:noFill/>
        <a:ln w="3175">
          <a:noFill/>
        </a:ln>
      </c:spPr>
    </c:title>
    <c:plotArea>
      <c:layout>
        <c:manualLayout>
          <c:xMode val="edge"/>
          <c:yMode val="edge"/>
          <c:x val="0.34425"/>
          <c:y val="0.1595"/>
          <c:w val="0.08975"/>
          <c:h val="0.817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40638222"/>
        <c:axId val="30199679"/>
      </c:lineChart>
      <c:catAx>
        <c:axId val="40638222"/>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30199679"/>
        <c:crosses val="autoZero"/>
        <c:auto val="1"/>
        <c:lblOffset val="100"/>
        <c:tickLblSkip val="1"/>
        <c:noMultiLvlLbl val="0"/>
      </c:catAx>
      <c:valAx>
        <c:axId val="30199679"/>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063822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Zn</a:t>
            </a:r>
          </a:p>
        </c:rich>
      </c:tx>
      <c:layout>
        <c:manualLayout>
          <c:xMode val="factor"/>
          <c:yMode val="factor"/>
          <c:x val="0.00325"/>
          <c:y val="0"/>
        </c:manualLayout>
      </c:layout>
      <c:spPr>
        <a:noFill/>
        <a:ln w="3175">
          <a:noFill/>
        </a:ln>
      </c:spPr>
    </c:title>
    <c:plotArea>
      <c:layout>
        <c:manualLayout>
          <c:xMode val="edge"/>
          <c:yMode val="edge"/>
          <c:x val="0.06175"/>
          <c:y val="0.1855"/>
          <c:w val="0.9207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data'!$AU$26:$AU$119</c:f>
              <c:numCache>
                <c:ptCount val="94"/>
                <c:pt idx="0">
                  <c:v>0.061538461538461535</c:v>
                </c:pt>
                <c:pt idx="1">
                  <c:v>0.09230769230769231</c:v>
                </c:pt>
                <c:pt idx="2">
                  <c:v>0.061538461538461535</c:v>
                </c:pt>
                <c:pt idx="3">
                  <c:v>0.061538461538461535</c:v>
                </c:pt>
                <c:pt idx="4">
                  <c:v>0.16923076923076924</c:v>
                </c:pt>
                <c:pt idx="5">
                  <c:v>0.07384615384615384</c:v>
                </c:pt>
                <c:pt idx="6">
                  <c:v>0.10461538461538461</c:v>
                </c:pt>
                <c:pt idx="7">
                  <c:v>0.061538461538461535</c:v>
                </c:pt>
                <c:pt idx="8">
                  <c:v>0.11076923076923076</c:v>
                </c:pt>
                <c:pt idx="9">
                  <c:v>0.1076923076923077</c:v>
                </c:pt>
                <c:pt idx="10">
                  <c:v>0.14461538461538462</c:v>
                </c:pt>
                <c:pt idx="11">
                  <c:v>0.10461538461538461</c:v>
                </c:pt>
                <c:pt idx="12">
                  <c:v>0.15999999999999998</c:v>
                </c:pt>
                <c:pt idx="13">
                  <c:v>0.09230769230769231</c:v>
                </c:pt>
                <c:pt idx="14">
                  <c:v>0.09538461538461539</c:v>
                </c:pt>
                <c:pt idx="15">
                  <c:v>0.15384615384615385</c:v>
                </c:pt>
                <c:pt idx="16">
                  <c:v>0.22153846153846152</c:v>
                </c:pt>
                <c:pt idx="17">
                  <c:v>0.16615384615384618</c:v>
                </c:pt>
                <c:pt idx="18">
                  <c:v>0.28</c:v>
                </c:pt>
                <c:pt idx="19">
                  <c:v>0.12923076923076923</c:v>
                </c:pt>
                <c:pt idx="20">
                  <c:v>0.12615384615384614</c:v>
                </c:pt>
                <c:pt idx="21">
                  <c:v>0.061538461538461535</c:v>
                </c:pt>
                <c:pt idx="22">
                  <c:v>0.061538461538461535</c:v>
                </c:pt>
                <c:pt idx="23">
                  <c:v>0.061538461538461535</c:v>
                </c:pt>
                <c:pt idx="24">
                  <c:v>0.13230769230769232</c:v>
                </c:pt>
                <c:pt idx="25">
                  <c:v>0.061538461538461535</c:v>
                </c:pt>
                <c:pt idx="26">
                  <c:v>0.06769230769230769</c:v>
                </c:pt>
                <c:pt idx="27">
                  <c:v>0.061538461538461535</c:v>
                </c:pt>
                <c:pt idx="28">
                  <c:v>0.07999999999999999</c:v>
                </c:pt>
                <c:pt idx="29">
                  <c:v>0.15999999999999998</c:v>
                </c:pt>
                <c:pt idx="30">
                  <c:v>0.12</c:v>
                </c:pt>
                <c:pt idx="31">
                  <c:v>0.061538461538461535</c:v>
                </c:pt>
                <c:pt idx="32">
                  <c:v>0.061538461538461535</c:v>
                </c:pt>
                <c:pt idx="33">
                  <c:v>0.061538461538461535</c:v>
                </c:pt>
                <c:pt idx="34">
                  <c:v>0.061538461538461535</c:v>
                </c:pt>
                <c:pt idx="35">
                  <c:v>0.16307692307692306</c:v>
                </c:pt>
                <c:pt idx="36">
                  <c:v>0.061538461538461535</c:v>
                </c:pt>
                <c:pt idx="37">
                  <c:v>0.11692307692307692</c:v>
                </c:pt>
                <c:pt idx="38">
                  <c:v>0.11076923076923076</c:v>
                </c:pt>
                <c:pt idx="39">
                  <c:v>0.061538461538461535</c:v>
                </c:pt>
                <c:pt idx="40">
                  <c:v>0.061538461538461535</c:v>
                </c:pt>
                <c:pt idx="41">
                  <c:v>0.061538461538461535</c:v>
                </c:pt>
                <c:pt idx="42">
                  <c:v>0.061538461538461535</c:v>
                </c:pt>
                <c:pt idx="43">
                  <c:v>0.061538461538461535</c:v>
                </c:pt>
                <c:pt idx="44">
                  <c:v>0.061538461538461535</c:v>
                </c:pt>
                <c:pt idx="45">
                  <c:v>0.061538461538461535</c:v>
                </c:pt>
                <c:pt idx="46">
                  <c:v>0.061538461538461535</c:v>
                </c:pt>
                <c:pt idx="47">
                  <c:v>0.061538461538461535</c:v>
                </c:pt>
                <c:pt idx="48">
                  <c:v>0.061538461538461535</c:v>
                </c:pt>
                <c:pt idx="49">
                  <c:v>0.061538461538461535</c:v>
                </c:pt>
                <c:pt idx="50">
                  <c:v>0.10153846153846154</c:v>
                </c:pt>
                <c:pt idx="51">
                  <c:v>0.061538461538461535</c:v>
                </c:pt>
                <c:pt idx="52">
                  <c:v>0.061538461538461535</c:v>
                </c:pt>
                <c:pt idx="53">
                  <c:v>0.061538461538461535</c:v>
                </c:pt>
                <c:pt idx="54">
                  <c:v>0.061538461538461535</c:v>
                </c:pt>
                <c:pt idx="55">
                  <c:v>0.06769230769230769</c:v>
                </c:pt>
                <c:pt idx="56">
                  <c:v>0.061538461538461535</c:v>
                </c:pt>
                <c:pt idx="57">
                  <c:v>0.08923076923076922</c:v>
                </c:pt>
                <c:pt idx="58">
                  <c:v>0.10153846153846154</c:v>
                </c:pt>
                <c:pt idx="59">
                  <c:v>0.19384615384615383</c:v>
                </c:pt>
                <c:pt idx="60">
                  <c:v>0.08923076923076922</c:v>
                </c:pt>
                <c:pt idx="61">
                  <c:v>0.14153846153846153</c:v>
                </c:pt>
                <c:pt idx="62">
                  <c:v>0.061538461538461535</c:v>
                </c:pt>
                <c:pt idx="63">
                  <c:v>0.061538461538461535</c:v>
                </c:pt>
                <c:pt idx="64">
                  <c:v>0.061538461538461535</c:v>
                </c:pt>
                <c:pt idx="65">
                  <c:v>0.08615384615384615</c:v>
                </c:pt>
                <c:pt idx="66">
                  <c:v>0.061538461538461535</c:v>
                </c:pt>
                <c:pt idx="67">
                  <c:v>0.07692307692307693</c:v>
                </c:pt>
                <c:pt idx="68">
                  <c:v>0.1076923076923077</c:v>
                </c:pt>
                <c:pt idx="69">
                  <c:v>0.061538461538461535</c:v>
                </c:pt>
                <c:pt idx="70">
                  <c:v>0.061538461538461535</c:v>
                </c:pt>
                <c:pt idx="71">
                  <c:v>0.061538461538461535</c:v>
                </c:pt>
                <c:pt idx="72">
                  <c:v>0.09846153846153846</c:v>
                </c:pt>
                <c:pt idx="73">
                  <c:v>0.09846153846153846</c:v>
                </c:pt>
                <c:pt idx="75">
                  <c:v>0.061538461538461535</c:v>
                </c:pt>
                <c:pt idx="76">
                  <c:v>0.061538461538461535</c:v>
                </c:pt>
                <c:pt idx="77">
                  <c:v>0.061538461538461535</c:v>
                </c:pt>
                <c:pt idx="78">
                  <c:v>0.061538461538461535</c:v>
                </c:pt>
                <c:pt idx="79">
                  <c:v>0.061538461538461535</c:v>
                </c:pt>
                <c:pt idx="80">
                  <c:v>0.061538461538461535</c:v>
                </c:pt>
                <c:pt idx="81">
                  <c:v>0.11563076923076923</c:v>
                </c:pt>
                <c:pt idx="82">
                  <c:v>0.16436923076923077</c:v>
                </c:pt>
                <c:pt idx="83">
                  <c:v>0.17113846153846154</c:v>
                </c:pt>
                <c:pt idx="84">
                  <c:v>0.18969230769230772</c:v>
                </c:pt>
                <c:pt idx="85">
                  <c:v>0.20553846153846153</c:v>
                </c:pt>
                <c:pt idx="86">
                  <c:v>0.14427692307692308</c:v>
                </c:pt>
                <c:pt idx="87">
                  <c:v>0.1397846153846154</c:v>
                </c:pt>
                <c:pt idx="88">
                  <c:v>0.3243076923076923</c:v>
                </c:pt>
                <c:pt idx="89">
                  <c:v>0.15741538461538462</c:v>
                </c:pt>
                <c:pt idx="90">
                  <c:v>0.26732307692307694</c:v>
                </c:pt>
                <c:pt idx="91">
                  <c:v>0.08895384615384616</c:v>
                </c:pt>
                <c:pt idx="92">
                  <c:v>0.2155076923076923</c:v>
                </c:pt>
                <c:pt idx="93">
                  <c:v>0.061538461538461535</c:v>
                </c:pt>
              </c:numCache>
            </c:numRef>
          </c:val>
          <c:smooth val="0"/>
        </c:ser>
        <c:marker val="1"/>
        <c:axId val="3361656"/>
        <c:axId val="30254905"/>
      </c:lineChart>
      <c:dateAx>
        <c:axId val="336165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7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0254905"/>
        <c:crosses val="autoZero"/>
        <c:auto val="0"/>
        <c:baseTimeUnit val="days"/>
        <c:majorUnit val="12"/>
        <c:majorTimeUnit val="months"/>
        <c:minorUnit val="12"/>
        <c:minorTimeUnit val="months"/>
        <c:noMultiLvlLbl val="0"/>
      </c:dateAx>
      <c:valAx>
        <c:axId val="3025490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w="3175">
              <a:noFill/>
            </a:ln>
          </c:spPr>
        </c:title>
        <c:delete val="0"/>
        <c:numFmt formatCode="0.00" sourceLinked="0"/>
        <c:majorTickMark val="out"/>
        <c:minorTickMark val="none"/>
        <c:tickLblPos val="nextTo"/>
        <c:spPr>
          <a:ln w="3175">
            <a:solidFill>
              <a:srgbClr val="000000"/>
            </a:solidFill>
          </a:ln>
        </c:spPr>
        <c:crossAx val="336165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Cl</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data'!$AN$26:$AN$119</c:f>
              <c:numCache>
                <c:ptCount val="94"/>
                <c:pt idx="0">
                  <c:v>61.142857142857146</c:v>
                </c:pt>
                <c:pt idx="1">
                  <c:v>60.857142857142854</c:v>
                </c:pt>
                <c:pt idx="2">
                  <c:v>60.57142857142858</c:v>
                </c:pt>
                <c:pt idx="3">
                  <c:v>62.57142857142857</c:v>
                </c:pt>
                <c:pt idx="4">
                  <c:v>65.14285714285714</c:v>
                </c:pt>
                <c:pt idx="5">
                  <c:v>61.142857142857146</c:v>
                </c:pt>
                <c:pt idx="6">
                  <c:v>64.28571428571428</c:v>
                </c:pt>
                <c:pt idx="7">
                  <c:v>66.57142857142857</c:v>
                </c:pt>
                <c:pt idx="8">
                  <c:v>63.42857142857143</c:v>
                </c:pt>
                <c:pt idx="9">
                  <c:v>91.42857142857143</c:v>
                </c:pt>
                <c:pt idx="10">
                  <c:v>66.85714285714285</c:v>
                </c:pt>
                <c:pt idx="11">
                  <c:v>61.71428571428572</c:v>
                </c:pt>
                <c:pt idx="12">
                  <c:v>64.57142857142857</c:v>
                </c:pt>
                <c:pt idx="13">
                  <c:v>61.71428571428572</c:v>
                </c:pt>
                <c:pt idx="14">
                  <c:v>63.42857142857143</c:v>
                </c:pt>
                <c:pt idx="15">
                  <c:v>60.57142857142858</c:v>
                </c:pt>
                <c:pt idx="16">
                  <c:v>62.85714285714286</c:v>
                </c:pt>
                <c:pt idx="17">
                  <c:v>60.57142857142858</c:v>
                </c:pt>
                <c:pt idx="18">
                  <c:v>59.42857142857143</c:v>
                </c:pt>
                <c:pt idx="19">
                  <c:v>58.285714285714285</c:v>
                </c:pt>
                <c:pt idx="20">
                  <c:v>54.857142857142854</c:v>
                </c:pt>
                <c:pt idx="21">
                  <c:v>53.42857142857143</c:v>
                </c:pt>
                <c:pt idx="22">
                  <c:v>54.285714285714285</c:v>
                </c:pt>
                <c:pt idx="23">
                  <c:v>56.857142857142854</c:v>
                </c:pt>
                <c:pt idx="24">
                  <c:v>57.714285714285715</c:v>
                </c:pt>
                <c:pt idx="25">
                  <c:v>57.714285714285715</c:v>
                </c:pt>
                <c:pt idx="26">
                  <c:v>65.14285714285714</c:v>
                </c:pt>
                <c:pt idx="27">
                  <c:v>61.142857142857146</c:v>
                </c:pt>
                <c:pt idx="28">
                  <c:v>59.42857142857143</c:v>
                </c:pt>
                <c:pt idx="29">
                  <c:v>60.00000000000001</c:v>
                </c:pt>
                <c:pt idx="30">
                  <c:v>58.85714285714286</c:v>
                </c:pt>
                <c:pt idx="31">
                  <c:v>60.857142857142854</c:v>
                </c:pt>
                <c:pt idx="32">
                  <c:v>59.42857142857143</c:v>
                </c:pt>
                <c:pt idx="33">
                  <c:v>60.00000000000001</c:v>
                </c:pt>
                <c:pt idx="34">
                  <c:v>59.714285714285715</c:v>
                </c:pt>
                <c:pt idx="35">
                  <c:v>58.57142857142857</c:v>
                </c:pt>
                <c:pt idx="36">
                  <c:v>58.57142857142857</c:v>
                </c:pt>
                <c:pt idx="37">
                  <c:v>55.42857142857142</c:v>
                </c:pt>
                <c:pt idx="38">
                  <c:v>59.714285714285715</c:v>
                </c:pt>
                <c:pt idx="39">
                  <c:v>56.57142857142857</c:v>
                </c:pt>
                <c:pt idx="40">
                  <c:v>54.857142857142854</c:v>
                </c:pt>
                <c:pt idx="41">
                  <c:v>54.857142857142854</c:v>
                </c:pt>
                <c:pt idx="42">
                  <c:v>56</c:v>
                </c:pt>
                <c:pt idx="43">
                  <c:v>58.57142857142857</c:v>
                </c:pt>
                <c:pt idx="44">
                  <c:v>55.714285714285715</c:v>
                </c:pt>
                <c:pt idx="45">
                  <c:v>68.57142857142857</c:v>
                </c:pt>
                <c:pt idx="46">
                  <c:v>58.57142857142857</c:v>
                </c:pt>
                <c:pt idx="47">
                  <c:v>58.285714285714285</c:v>
                </c:pt>
                <c:pt idx="48">
                  <c:v>61.42857142857142</c:v>
                </c:pt>
                <c:pt idx="49">
                  <c:v>57.99999999999999</c:v>
                </c:pt>
                <c:pt idx="50">
                  <c:v>63.71428571428571</c:v>
                </c:pt>
                <c:pt idx="51">
                  <c:v>67.71428571428571</c:v>
                </c:pt>
                <c:pt idx="52">
                  <c:v>64.57142857142857</c:v>
                </c:pt>
                <c:pt idx="53">
                  <c:v>67.14285714285714</c:v>
                </c:pt>
                <c:pt idx="54">
                  <c:v>65.71428571428571</c:v>
                </c:pt>
                <c:pt idx="55">
                  <c:v>67.71428571428571</c:v>
                </c:pt>
                <c:pt idx="56">
                  <c:v>63.71428571428571</c:v>
                </c:pt>
                <c:pt idx="57">
                  <c:v>64.85714285714286</c:v>
                </c:pt>
                <c:pt idx="58">
                  <c:v>62</c:v>
                </c:pt>
                <c:pt idx="59">
                  <c:v>63.71428571428571</c:v>
                </c:pt>
                <c:pt idx="60">
                  <c:v>63.14285714285714</c:v>
                </c:pt>
                <c:pt idx="61">
                  <c:v>63.71428571428571</c:v>
                </c:pt>
                <c:pt idx="62">
                  <c:v>62.28571428571429</c:v>
                </c:pt>
                <c:pt idx="63">
                  <c:v>59.14285714285714</c:v>
                </c:pt>
                <c:pt idx="64">
                  <c:v>52.00000000000001</c:v>
                </c:pt>
                <c:pt idx="65">
                  <c:v>83.71428571428571</c:v>
                </c:pt>
                <c:pt idx="66">
                  <c:v>65.14285714285714</c:v>
                </c:pt>
                <c:pt idx="67">
                  <c:v>64.28571428571428</c:v>
                </c:pt>
                <c:pt idx="68">
                  <c:v>64.418</c:v>
                </c:pt>
                <c:pt idx="69">
                  <c:v>64.84485714285714</c:v>
                </c:pt>
                <c:pt idx="70">
                  <c:v>62.44257142857143</c:v>
                </c:pt>
                <c:pt idx="71">
                  <c:v>69.366</c:v>
                </c:pt>
                <c:pt idx="72">
                  <c:v>63.76142857142858</c:v>
                </c:pt>
                <c:pt idx="73">
                  <c:v>67.20742857142857</c:v>
                </c:pt>
                <c:pt idx="74">
                  <c:v>66.20142857142858</c:v>
                </c:pt>
                <c:pt idx="75">
                  <c:v>64.96371428571429</c:v>
                </c:pt>
                <c:pt idx="76">
                  <c:v>64.28571428571428</c:v>
                </c:pt>
                <c:pt idx="77">
                  <c:v>67.14285714285714</c:v>
                </c:pt>
                <c:pt idx="78">
                  <c:v>65.06457142857143</c:v>
                </c:pt>
                <c:pt idx="79">
                  <c:v>65.34085714285715</c:v>
                </c:pt>
                <c:pt idx="80">
                  <c:v>62.99142857142857</c:v>
                </c:pt>
                <c:pt idx="81">
                  <c:v>69.14285714285714</c:v>
                </c:pt>
                <c:pt idx="82">
                  <c:v>65.71428571428571</c:v>
                </c:pt>
                <c:pt idx="83">
                  <c:v>65.42857142857143</c:v>
                </c:pt>
                <c:pt idx="84">
                  <c:v>56.857142857142854</c:v>
                </c:pt>
                <c:pt idx="85">
                  <c:v>62.85714285714286</c:v>
                </c:pt>
                <c:pt idx="86">
                  <c:v>61.85857142857143</c:v>
                </c:pt>
                <c:pt idx="87">
                  <c:v>63.24485714285714</c:v>
                </c:pt>
                <c:pt idx="88">
                  <c:v>59.37571428571428</c:v>
                </c:pt>
                <c:pt idx="89">
                  <c:v>57.73428571428572</c:v>
                </c:pt>
                <c:pt idx="90">
                  <c:v>62.53285714285714</c:v>
                </c:pt>
                <c:pt idx="91">
                  <c:v>63.99485714285714</c:v>
                </c:pt>
                <c:pt idx="92">
                  <c:v>60.44542857142857</c:v>
                </c:pt>
                <c:pt idx="93">
                  <c:v>57.65685714285715</c:v>
                </c:pt>
              </c:numCache>
            </c:numRef>
          </c:val>
          <c:smooth val="0"/>
        </c:ser>
        <c:marker val="1"/>
        <c:axId val="27435112"/>
        <c:axId val="45589417"/>
      </c:lineChart>
      <c:dateAx>
        <c:axId val="27435112"/>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5589417"/>
        <c:crosses val="autoZero"/>
        <c:auto val="0"/>
        <c:baseTimeUnit val="days"/>
        <c:majorUnit val="12"/>
        <c:majorTimeUnit val="months"/>
        <c:minorUnit val="12"/>
        <c:minorTimeUnit val="months"/>
        <c:noMultiLvlLbl val="0"/>
      </c:dateAx>
      <c:valAx>
        <c:axId val="4558941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743511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Conductivity</a:t>
            </a:r>
          </a:p>
        </c:rich>
      </c:tx>
      <c:layout>
        <c:manualLayout>
          <c:xMode val="factor"/>
          <c:yMode val="factor"/>
          <c:x val="0.00325"/>
          <c:y val="0"/>
        </c:manualLayout>
      </c:layout>
      <c:spPr>
        <a:noFill/>
        <a:ln>
          <a:noFill/>
        </a:ln>
      </c:spPr>
    </c:title>
    <c:plotArea>
      <c:layout>
        <c:manualLayout>
          <c:xMode val="edge"/>
          <c:yMode val="edge"/>
          <c:x val="0.06225"/>
          <c:y val="0.18625"/>
          <c:w val="0.92125"/>
          <c:h val="0.65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data'!$U$26:$U$119</c:f>
              <c:numCache>
                <c:ptCount val="94"/>
                <c:pt idx="0">
                  <c:v>19</c:v>
                </c:pt>
                <c:pt idx="1">
                  <c:v>14</c:v>
                </c:pt>
                <c:pt idx="2">
                  <c:v>14</c:v>
                </c:pt>
                <c:pt idx="3">
                  <c:v>14</c:v>
                </c:pt>
                <c:pt idx="4">
                  <c:v>15</c:v>
                </c:pt>
                <c:pt idx="5">
                  <c:v>13</c:v>
                </c:pt>
                <c:pt idx="6">
                  <c:v>14</c:v>
                </c:pt>
                <c:pt idx="7">
                  <c:v>14</c:v>
                </c:pt>
                <c:pt idx="8">
                  <c:v>11</c:v>
                </c:pt>
                <c:pt idx="9">
                  <c:v>10</c:v>
                </c:pt>
                <c:pt idx="10">
                  <c:v>10</c:v>
                </c:pt>
                <c:pt idx="11">
                  <c:v>10</c:v>
                </c:pt>
                <c:pt idx="12">
                  <c:v>7</c:v>
                </c:pt>
                <c:pt idx="13">
                  <c:v>10</c:v>
                </c:pt>
                <c:pt idx="14">
                  <c:v>11</c:v>
                </c:pt>
                <c:pt idx="15">
                  <c:v>9</c:v>
                </c:pt>
                <c:pt idx="16">
                  <c:v>11</c:v>
                </c:pt>
                <c:pt idx="17">
                  <c:v>11</c:v>
                </c:pt>
                <c:pt idx="18">
                  <c:v>10</c:v>
                </c:pt>
                <c:pt idx="19">
                  <c:v>10</c:v>
                </c:pt>
                <c:pt idx="20">
                  <c:v>14</c:v>
                </c:pt>
                <c:pt idx="21">
                  <c:v>14</c:v>
                </c:pt>
                <c:pt idx="22">
                  <c:v>17</c:v>
                </c:pt>
                <c:pt idx="23">
                  <c:v>17</c:v>
                </c:pt>
                <c:pt idx="24">
                  <c:v>11</c:v>
                </c:pt>
                <c:pt idx="25">
                  <c:v>11</c:v>
                </c:pt>
                <c:pt idx="26">
                  <c:v>15</c:v>
                </c:pt>
                <c:pt idx="27">
                  <c:v>14</c:v>
                </c:pt>
                <c:pt idx="28">
                  <c:v>14</c:v>
                </c:pt>
                <c:pt idx="29">
                  <c:v>14</c:v>
                </c:pt>
                <c:pt idx="30">
                  <c:v>14</c:v>
                </c:pt>
                <c:pt idx="31">
                  <c:v>14</c:v>
                </c:pt>
                <c:pt idx="32">
                  <c:v>14</c:v>
                </c:pt>
                <c:pt idx="33">
                  <c:v>14</c:v>
                </c:pt>
                <c:pt idx="34">
                  <c:v>15</c:v>
                </c:pt>
                <c:pt idx="35">
                  <c:v>14</c:v>
                </c:pt>
                <c:pt idx="36">
                  <c:v>14</c:v>
                </c:pt>
                <c:pt idx="37">
                  <c:v>14</c:v>
                </c:pt>
                <c:pt idx="38">
                  <c:v>15</c:v>
                </c:pt>
                <c:pt idx="39">
                  <c:v>14</c:v>
                </c:pt>
                <c:pt idx="40">
                  <c:v>14</c:v>
                </c:pt>
                <c:pt idx="41">
                  <c:v>14</c:v>
                </c:pt>
                <c:pt idx="42">
                  <c:v>14</c:v>
                </c:pt>
                <c:pt idx="43">
                  <c:v>14</c:v>
                </c:pt>
                <c:pt idx="44">
                  <c:v>13</c:v>
                </c:pt>
                <c:pt idx="45">
                  <c:v>8</c:v>
                </c:pt>
                <c:pt idx="46">
                  <c:v>9</c:v>
                </c:pt>
                <c:pt idx="47">
                  <c:v>9</c:v>
                </c:pt>
                <c:pt idx="48">
                  <c:v>10</c:v>
                </c:pt>
                <c:pt idx="49">
                  <c:v>9</c:v>
                </c:pt>
                <c:pt idx="50">
                  <c:v>10</c:v>
                </c:pt>
                <c:pt idx="51">
                  <c:v>15</c:v>
                </c:pt>
                <c:pt idx="52">
                  <c:v>13</c:v>
                </c:pt>
                <c:pt idx="53">
                  <c:v>18</c:v>
                </c:pt>
                <c:pt idx="54">
                  <c:v>14</c:v>
                </c:pt>
                <c:pt idx="55">
                  <c:v>14</c:v>
                </c:pt>
                <c:pt idx="56">
                  <c:v>14</c:v>
                </c:pt>
                <c:pt idx="57">
                  <c:v>14</c:v>
                </c:pt>
                <c:pt idx="58">
                  <c:v>15</c:v>
                </c:pt>
                <c:pt idx="59">
                  <c:v>14</c:v>
                </c:pt>
                <c:pt idx="60">
                  <c:v>15</c:v>
                </c:pt>
                <c:pt idx="61">
                  <c:v>14</c:v>
                </c:pt>
                <c:pt idx="62">
                  <c:v>14</c:v>
                </c:pt>
                <c:pt idx="63">
                  <c:v>14</c:v>
                </c:pt>
                <c:pt idx="64">
                  <c:v>19</c:v>
                </c:pt>
                <c:pt idx="65">
                  <c:v>13</c:v>
                </c:pt>
                <c:pt idx="66">
                  <c:v>14</c:v>
                </c:pt>
                <c:pt idx="67">
                  <c:v>14</c:v>
                </c:pt>
                <c:pt idx="68">
                  <c:v>10</c:v>
                </c:pt>
                <c:pt idx="69">
                  <c:v>11</c:v>
                </c:pt>
                <c:pt idx="70">
                  <c:v>12</c:v>
                </c:pt>
                <c:pt idx="71">
                  <c:v>12</c:v>
                </c:pt>
                <c:pt idx="72">
                  <c:v>12</c:v>
                </c:pt>
                <c:pt idx="73">
                  <c:v>12</c:v>
                </c:pt>
                <c:pt idx="74">
                  <c:v>12</c:v>
                </c:pt>
                <c:pt idx="75">
                  <c:v>13</c:v>
                </c:pt>
                <c:pt idx="76">
                  <c:v>12</c:v>
                </c:pt>
                <c:pt idx="77">
                  <c:v>12</c:v>
                </c:pt>
                <c:pt idx="78">
                  <c:v>12</c:v>
                </c:pt>
                <c:pt idx="79">
                  <c:v>11</c:v>
                </c:pt>
                <c:pt idx="80">
                  <c:v>12</c:v>
                </c:pt>
                <c:pt idx="81">
                  <c:v>13</c:v>
                </c:pt>
                <c:pt idx="82">
                  <c:v>13</c:v>
                </c:pt>
                <c:pt idx="83">
                  <c:v>12</c:v>
                </c:pt>
                <c:pt idx="84">
                  <c:v>11</c:v>
                </c:pt>
                <c:pt idx="85">
                  <c:v>13</c:v>
                </c:pt>
                <c:pt idx="86">
                  <c:v>12</c:v>
                </c:pt>
                <c:pt idx="87">
                  <c:v>13</c:v>
                </c:pt>
                <c:pt idx="88">
                  <c:v>12</c:v>
                </c:pt>
                <c:pt idx="89">
                  <c:v>11</c:v>
                </c:pt>
                <c:pt idx="90">
                  <c:v>12</c:v>
                </c:pt>
                <c:pt idx="91">
                  <c:v>12</c:v>
                </c:pt>
                <c:pt idx="92">
                  <c:v>11</c:v>
                </c:pt>
                <c:pt idx="93">
                  <c:v>12</c:v>
                </c:pt>
              </c:numCache>
            </c:numRef>
          </c:val>
          <c:smooth val="0"/>
        </c:ser>
        <c:marker val="1"/>
        <c:axId val="7651570"/>
        <c:axId val="1755267"/>
      </c:lineChart>
      <c:dateAx>
        <c:axId val="765157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755267"/>
        <c:crosses val="autoZero"/>
        <c:auto val="0"/>
        <c:baseTimeUnit val="days"/>
        <c:majorUnit val="12"/>
        <c:majorTimeUnit val="months"/>
        <c:minorUnit val="12"/>
        <c:minorTimeUnit val="months"/>
        <c:noMultiLvlLbl val="0"/>
      </c:dateAx>
      <c:valAx>
        <c:axId val="175526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µScm</a:t>
                </a:r>
                <a:r>
                  <a:rPr lang="en-US" cap="none" sz="1075" b="1" i="0" u="none" baseline="30000">
                    <a:solidFill>
                      <a:srgbClr val="000000"/>
                    </a:solidFill>
                    <a:latin typeface="Arial"/>
                    <a:ea typeface="Arial"/>
                    <a:cs typeface="Arial"/>
                  </a:rPr>
                  <a:t>-1</a:t>
                </a:r>
              </a:p>
            </c:rich>
          </c:tx>
          <c:layout>
            <c:manualLayout>
              <c:xMode val="factor"/>
              <c:yMode val="factor"/>
              <c:x val="-0.003"/>
              <c:y val="-0.00325"/>
            </c:manualLayout>
          </c:layout>
          <c:overlay val="0"/>
          <c:spPr>
            <a:noFill/>
            <a:ln>
              <a:noFill/>
            </a:ln>
          </c:spPr>
        </c:title>
        <c:delete val="0"/>
        <c:numFmt formatCode="0" sourceLinked="0"/>
        <c:majorTickMark val="out"/>
        <c:minorTickMark val="none"/>
        <c:tickLblPos val="nextTo"/>
        <c:spPr>
          <a:ln w="3175">
            <a:solidFill>
              <a:srgbClr val="000000"/>
            </a:solidFill>
          </a:ln>
        </c:spPr>
        <c:crossAx val="765157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Cu</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data'!$AT$26:$AT$119</c:f>
              <c:numCache>
                <c:ptCount val="94"/>
                <c:pt idx="0">
                  <c:v>0.06349206349206349</c:v>
                </c:pt>
                <c:pt idx="1">
                  <c:v>0.06349206349206349</c:v>
                </c:pt>
                <c:pt idx="2">
                  <c:v>0.06349206349206349</c:v>
                </c:pt>
                <c:pt idx="3">
                  <c:v>0.06349206349206349</c:v>
                </c:pt>
                <c:pt idx="4">
                  <c:v>0.06349206349206349</c:v>
                </c:pt>
                <c:pt idx="5">
                  <c:v>0.06349206349206349</c:v>
                </c:pt>
                <c:pt idx="6">
                  <c:v>0.06349206349206349</c:v>
                </c:pt>
                <c:pt idx="7">
                  <c:v>0.06349206349206349</c:v>
                </c:pt>
                <c:pt idx="8">
                  <c:v>0.06349206349206349</c:v>
                </c:pt>
                <c:pt idx="9">
                  <c:v>0.06349206349206349</c:v>
                </c:pt>
                <c:pt idx="10">
                  <c:v>0.06349206349206349</c:v>
                </c:pt>
                <c:pt idx="11">
                  <c:v>0.06349206349206349</c:v>
                </c:pt>
                <c:pt idx="12">
                  <c:v>0.06349206349206349</c:v>
                </c:pt>
                <c:pt idx="13">
                  <c:v>0.06349206349206349</c:v>
                </c:pt>
                <c:pt idx="14">
                  <c:v>0.06349206349206349</c:v>
                </c:pt>
                <c:pt idx="15">
                  <c:v>0.06349206349206349</c:v>
                </c:pt>
                <c:pt idx="16">
                  <c:v>0.06349206349206349</c:v>
                </c:pt>
                <c:pt idx="17">
                  <c:v>0.06349206349206349</c:v>
                </c:pt>
                <c:pt idx="18">
                  <c:v>0.06349206349206349</c:v>
                </c:pt>
                <c:pt idx="19">
                  <c:v>0.06349206349206349</c:v>
                </c:pt>
                <c:pt idx="20">
                  <c:v>0.06349206349206349</c:v>
                </c:pt>
                <c:pt idx="21">
                  <c:v>0.06349206349206349</c:v>
                </c:pt>
                <c:pt idx="22">
                  <c:v>0.06349206349206349</c:v>
                </c:pt>
                <c:pt idx="23">
                  <c:v>0.06349206349206349</c:v>
                </c:pt>
                <c:pt idx="24">
                  <c:v>0.06349206349206349</c:v>
                </c:pt>
                <c:pt idx="25">
                  <c:v>0.06349206349206349</c:v>
                </c:pt>
                <c:pt idx="26">
                  <c:v>0.06349206349206349</c:v>
                </c:pt>
                <c:pt idx="27">
                  <c:v>0.06349206349206349</c:v>
                </c:pt>
                <c:pt idx="28">
                  <c:v>0.06349206349206349</c:v>
                </c:pt>
                <c:pt idx="29">
                  <c:v>0.06349206349206349</c:v>
                </c:pt>
                <c:pt idx="30">
                  <c:v>0.06349206349206349</c:v>
                </c:pt>
                <c:pt idx="31">
                  <c:v>0.06349206349206349</c:v>
                </c:pt>
                <c:pt idx="32">
                  <c:v>0.06349206349206349</c:v>
                </c:pt>
                <c:pt idx="33">
                  <c:v>0.06349206349206349</c:v>
                </c:pt>
                <c:pt idx="34">
                  <c:v>0.06349206349206349</c:v>
                </c:pt>
                <c:pt idx="35">
                  <c:v>0.06349206349206349</c:v>
                </c:pt>
                <c:pt idx="36">
                  <c:v>0.06984126984126986</c:v>
                </c:pt>
                <c:pt idx="37">
                  <c:v>0.08253968253968254</c:v>
                </c:pt>
                <c:pt idx="38">
                  <c:v>0.06349206349206349</c:v>
                </c:pt>
                <c:pt idx="39">
                  <c:v>0.06349206349206349</c:v>
                </c:pt>
                <c:pt idx="40">
                  <c:v>0.12063492063492064</c:v>
                </c:pt>
                <c:pt idx="41">
                  <c:v>0.08888888888888889</c:v>
                </c:pt>
                <c:pt idx="42">
                  <c:v>0.09206349206349206</c:v>
                </c:pt>
                <c:pt idx="43">
                  <c:v>0.09523809523809525</c:v>
                </c:pt>
                <c:pt idx="44">
                  <c:v>0.07301587301587302</c:v>
                </c:pt>
                <c:pt idx="45">
                  <c:v>0.07301587301587302</c:v>
                </c:pt>
                <c:pt idx="46">
                  <c:v>0.06349206349206349</c:v>
                </c:pt>
                <c:pt idx="47">
                  <c:v>0.06349206349206349</c:v>
                </c:pt>
                <c:pt idx="48">
                  <c:v>0.06349206349206349</c:v>
                </c:pt>
                <c:pt idx="49">
                  <c:v>0.06349206349206349</c:v>
                </c:pt>
                <c:pt idx="50">
                  <c:v>0.25396825396825395</c:v>
                </c:pt>
                <c:pt idx="51">
                  <c:v>0.06349206349206349</c:v>
                </c:pt>
                <c:pt idx="52">
                  <c:v>0.06349206349206349</c:v>
                </c:pt>
                <c:pt idx="53">
                  <c:v>0.06349206349206349</c:v>
                </c:pt>
                <c:pt idx="54">
                  <c:v>0.06349206349206349</c:v>
                </c:pt>
                <c:pt idx="55">
                  <c:v>0.06349206349206349</c:v>
                </c:pt>
                <c:pt idx="56">
                  <c:v>0.06349206349206349</c:v>
                </c:pt>
                <c:pt idx="57">
                  <c:v>0.06349206349206349</c:v>
                </c:pt>
                <c:pt idx="58">
                  <c:v>0.06984126984126986</c:v>
                </c:pt>
                <c:pt idx="59">
                  <c:v>0.06666666666666665</c:v>
                </c:pt>
                <c:pt idx="60">
                  <c:v>0.06349206349206349</c:v>
                </c:pt>
                <c:pt idx="61">
                  <c:v>0.06349206349206349</c:v>
                </c:pt>
                <c:pt idx="62">
                  <c:v>0.06349206349206349</c:v>
                </c:pt>
                <c:pt idx="63">
                  <c:v>0.06349206349206349</c:v>
                </c:pt>
                <c:pt idx="64">
                  <c:v>0.06349206349206349</c:v>
                </c:pt>
                <c:pt idx="65">
                  <c:v>0.06349206349206349</c:v>
                </c:pt>
                <c:pt idx="66">
                  <c:v>0.06349206349206349</c:v>
                </c:pt>
                <c:pt idx="67">
                  <c:v>0.06349206349206349</c:v>
                </c:pt>
                <c:pt idx="68">
                  <c:v>0.06349206349206349</c:v>
                </c:pt>
                <c:pt idx="69">
                  <c:v>0.06349206349206349</c:v>
                </c:pt>
                <c:pt idx="70">
                  <c:v>0.06349206349206349</c:v>
                </c:pt>
                <c:pt idx="71">
                  <c:v>0.06349206349206349</c:v>
                </c:pt>
                <c:pt idx="72">
                  <c:v>0.06349206349206349</c:v>
                </c:pt>
                <c:pt idx="73">
                  <c:v>0.06349206349206349</c:v>
                </c:pt>
                <c:pt idx="74">
                  <c:v>0.06349206349206349</c:v>
                </c:pt>
                <c:pt idx="75">
                  <c:v>0.12063492063492064</c:v>
                </c:pt>
                <c:pt idx="76">
                  <c:v>0.06349206349206349</c:v>
                </c:pt>
                <c:pt idx="77">
                  <c:v>0.06349206349206349</c:v>
                </c:pt>
                <c:pt idx="78">
                  <c:v>0.06349206349206349</c:v>
                </c:pt>
                <c:pt idx="79">
                  <c:v>0.06349206349206349</c:v>
                </c:pt>
                <c:pt idx="80">
                  <c:v>0.06349206349206349</c:v>
                </c:pt>
                <c:pt idx="81">
                  <c:v>0.06349206349206349</c:v>
                </c:pt>
                <c:pt idx="82">
                  <c:v>0.09450793650793651</c:v>
                </c:pt>
                <c:pt idx="83">
                  <c:v>0.06349206349206349</c:v>
                </c:pt>
                <c:pt idx="84">
                  <c:v>0.06349206349206349</c:v>
                </c:pt>
                <c:pt idx="85">
                  <c:v>0.06349206349206349</c:v>
                </c:pt>
                <c:pt idx="86">
                  <c:v>0.06349206349206349</c:v>
                </c:pt>
                <c:pt idx="87">
                  <c:v>0.06349206349206349</c:v>
                </c:pt>
                <c:pt idx="88">
                  <c:v>0.06349206349206349</c:v>
                </c:pt>
                <c:pt idx="89">
                  <c:v>0.06349206349206349</c:v>
                </c:pt>
                <c:pt idx="90">
                  <c:v>0.09403174603174604</c:v>
                </c:pt>
                <c:pt idx="91">
                  <c:v>0.06349206349206349</c:v>
                </c:pt>
                <c:pt idx="92">
                  <c:v>0.06349206349206349</c:v>
                </c:pt>
                <c:pt idx="93">
                  <c:v>0.06349206349206349</c:v>
                </c:pt>
              </c:numCache>
            </c:numRef>
          </c:val>
          <c:smooth val="0"/>
        </c:ser>
        <c:marker val="1"/>
        <c:axId val="15797404"/>
        <c:axId val="7958909"/>
      </c:lineChart>
      <c:dateAx>
        <c:axId val="15797404"/>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958909"/>
        <c:crosses val="autoZero"/>
        <c:auto val="0"/>
        <c:baseTimeUnit val="days"/>
        <c:majorUnit val="12"/>
        <c:majorTimeUnit val="months"/>
        <c:minorUnit val="12"/>
        <c:minorTimeUnit val="months"/>
        <c:noMultiLvlLbl val="0"/>
      </c:dateAx>
      <c:valAx>
        <c:axId val="795890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0" sourceLinked="0"/>
        <c:majorTickMark val="out"/>
        <c:minorTickMark val="none"/>
        <c:tickLblPos val="nextTo"/>
        <c:spPr>
          <a:ln w="3175">
            <a:solidFill>
              <a:srgbClr val="000000"/>
            </a:solidFill>
          </a:ln>
        </c:spPr>
        <c:crossAx val="1579740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Stream Gauge 4
DOC</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'Stream Gauge 4 data'!$E$26:$E$119</c:f>
              <c:strCache>
                <c:ptCount val="94"/>
                <c:pt idx="0">
                  <c:v>34871</c:v>
                </c:pt>
                <c:pt idx="1">
                  <c:v>34878</c:v>
                </c:pt>
                <c:pt idx="2">
                  <c:v>34885</c:v>
                </c:pt>
                <c:pt idx="3">
                  <c:v>34892</c:v>
                </c:pt>
                <c:pt idx="4">
                  <c:v>34899</c:v>
                </c:pt>
                <c:pt idx="5">
                  <c:v>34906</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35011</c:v>
                </c:pt>
                <c:pt idx="19">
                  <c:v>35028</c:v>
                </c:pt>
                <c:pt idx="20">
                  <c:v>35042</c:v>
                </c:pt>
                <c:pt idx="24">
                  <c:v>35175</c:v>
                </c:pt>
                <c:pt idx="25">
                  <c:v>35190</c:v>
                </c:pt>
                <c:pt idx="26">
                  <c:v>35199</c:v>
                </c:pt>
                <c:pt idx="27">
                  <c:v>35203</c:v>
                </c:pt>
                <c:pt idx="28">
                  <c:v>35220</c:v>
                </c:pt>
                <c:pt idx="29">
                  <c:v>35227</c:v>
                </c:pt>
                <c:pt idx="30">
                  <c:v>35234</c:v>
                </c:pt>
                <c:pt idx="31">
                  <c:v>35241</c:v>
                </c:pt>
                <c:pt idx="32">
                  <c:v>35248</c:v>
                </c:pt>
                <c:pt idx="33">
                  <c:v>35255</c:v>
                </c:pt>
                <c:pt idx="34">
                  <c:v>35262</c:v>
                </c:pt>
                <c:pt idx="35">
                  <c:v>35283</c:v>
                </c:pt>
                <c:pt idx="36">
                  <c:v>35290</c:v>
                </c:pt>
                <c:pt idx="37">
                  <c:v>35297</c:v>
                </c:pt>
                <c:pt idx="38">
                  <c:v>35304</c:v>
                </c:pt>
                <c:pt idx="39">
                  <c:v>35311</c:v>
                </c:pt>
                <c:pt idx="40">
                  <c:v>35318</c:v>
                </c:pt>
                <c:pt idx="41">
                  <c:v>35325</c:v>
                </c:pt>
                <c:pt idx="42">
                  <c:v>35332</c:v>
                </c:pt>
                <c:pt idx="43">
                  <c:v>35339</c:v>
                </c:pt>
                <c:pt idx="44">
                  <c:v>35346</c:v>
                </c:pt>
                <c:pt idx="45">
                  <c:v>35353</c:v>
                </c:pt>
                <c:pt idx="46">
                  <c:v>35360</c:v>
                </c:pt>
                <c:pt idx="47">
                  <c:v>35367</c:v>
                </c:pt>
                <c:pt idx="48">
                  <c:v>35374</c:v>
                </c:pt>
                <c:pt idx="49">
                  <c:v>35386</c:v>
                </c:pt>
                <c:pt idx="50">
                  <c:v>35414</c:v>
                </c:pt>
                <c:pt idx="51">
                  <c:v>35463</c:v>
                </c:pt>
                <c:pt idx="52">
                  <c:v>35476</c:v>
                </c:pt>
                <c:pt idx="53">
                  <c:v>35497</c:v>
                </c:pt>
                <c:pt idx="54">
                  <c:v>35512</c:v>
                </c:pt>
                <c:pt idx="55">
                  <c:v>35520</c:v>
                </c:pt>
                <c:pt idx="56">
                  <c:v>35533</c:v>
                </c:pt>
                <c:pt idx="57">
                  <c:v>35545</c:v>
                </c:pt>
                <c:pt idx="58">
                  <c:v>35553</c:v>
                </c:pt>
                <c:pt idx="59">
                  <c:v>35567</c:v>
                </c:pt>
                <c:pt idx="60">
                  <c:v>35574</c:v>
                </c:pt>
                <c:pt idx="61">
                  <c:v>35582</c:v>
                </c:pt>
                <c:pt idx="62">
                  <c:v>35589</c:v>
                </c:pt>
                <c:pt idx="63">
                  <c:v>35596</c:v>
                </c:pt>
                <c:pt idx="64">
                  <c:v>35603</c:v>
                </c:pt>
                <c:pt idx="65">
                  <c:v>35610</c:v>
                </c:pt>
                <c:pt idx="66">
                  <c:v>35617</c:v>
                </c:pt>
                <c:pt idx="67">
                  <c:v>35624</c:v>
                </c:pt>
                <c:pt idx="68">
                  <c:v>35631</c:v>
                </c:pt>
                <c:pt idx="69">
                  <c:v>35638</c:v>
                </c:pt>
                <c:pt idx="70">
                  <c:v>35652</c:v>
                </c:pt>
                <c:pt idx="71">
                  <c:v>35659</c:v>
                </c:pt>
                <c:pt idx="72">
                  <c:v>35666</c:v>
                </c:pt>
                <c:pt idx="73">
                  <c:v>35687</c:v>
                </c:pt>
                <c:pt idx="74">
                  <c:v>35694</c:v>
                </c:pt>
                <c:pt idx="75">
                  <c:v>35701</c:v>
                </c:pt>
                <c:pt idx="76">
                  <c:v>35708</c:v>
                </c:pt>
                <c:pt idx="77">
                  <c:v>35715</c:v>
                </c:pt>
                <c:pt idx="78">
                  <c:v>35722</c:v>
                </c:pt>
                <c:pt idx="79">
                  <c:v>35729</c:v>
                </c:pt>
                <c:pt idx="80">
                  <c:v>35736</c:v>
                </c:pt>
                <c:pt idx="81">
                  <c:v>35750</c:v>
                </c:pt>
                <c:pt idx="82">
                  <c:v>35764</c:v>
                </c:pt>
                <c:pt idx="83">
                  <c:v>35778</c:v>
                </c:pt>
                <c:pt idx="84">
                  <c:v>35806</c:v>
                </c:pt>
                <c:pt idx="85">
                  <c:v>35820</c:v>
                </c:pt>
                <c:pt idx="86">
                  <c:v>35848</c:v>
                </c:pt>
                <c:pt idx="87">
                  <c:v>35862</c:v>
                </c:pt>
                <c:pt idx="88">
                  <c:v>35876</c:v>
                </c:pt>
                <c:pt idx="89">
                  <c:v>35890</c:v>
                </c:pt>
                <c:pt idx="90">
                  <c:v>35925</c:v>
                </c:pt>
                <c:pt idx="91">
                  <c:v>35946</c:v>
                </c:pt>
                <c:pt idx="92">
                  <c:v>35960</c:v>
                </c:pt>
                <c:pt idx="93">
                  <c:v>35974</c:v>
                </c:pt>
              </c:strCache>
            </c:strRef>
          </c:cat>
          <c:val>
            <c:numRef>
              <c:f>'Stream Gauge 4 data'!$Z$26:$Z$119</c:f>
              <c:numCache>
                <c:ptCount val="94"/>
                <c:pt idx="0">
                  <c:v>0.5</c:v>
                </c:pt>
                <c:pt idx="1">
                  <c:v>0.82</c:v>
                </c:pt>
                <c:pt idx="2">
                  <c:v>0.5</c:v>
                </c:pt>
                <c:pt idx="3">
                  <c:v>1.2</c:v>
                </c:pt>
                <c:pt idx="4">
                  <c:v>0.82</c:v>
                </c:pt>
                <c:pt idx="5">
                  <c:v>0.57</c:v>
                </c:pt>
                <c:pt idx="6">
                  <c:v>0.6</c:v>
                </c:pt>
                <c:pt idx="7">
                  <c:v>0.5</c:v>
                </c:pt>
                <c:pt idx="8">
                  <c:v>0.68</c:v>
                </c:pt>
                <c:pt idx="9">
                  <c:v>1.13</c:v>
                </c:pt>
                <c:pt idx="10">
                  <c:v>1.26</c:v>
                </c:pt>
                <c:pt idx="11">
                  <c:v>0.71</c:v>
                </c:pt>
                <c:pt idx="12">
                  <c:v>0.92</c:v>
                </c:pt>
                <c:pt idx="13">
                  <c:v>0.9</c:v>
                </c:pt>
                <c:pt idx="14">
                  <c:v>0.77</c:v>
                </c:pt>
                <c:pt idx="15">
                  <c:v>0.91</c:v>
                </c:pt>
                <c:pt idx="16">
                  <c:v>0.79</c:v>
                </c:pt>
                <c:pt idx="17">
                  <c:v>1.26</c:v>
                </c:pt>
                <c:pt idx="18">
                  <c:v>0.95</c:v>
                </c:pt>
                <c:pt idx="19">
                  <c:v>1.15</c:v>
                </c:pt>
                <c:pt idx="20">
                  <c:v>0.81</c:v>
                </c:pt>
                <c:pt idx="21">
                  <c:v>0.74</c:v>
                </c:pt>
                <c:pt idx="22">
                  <c:v>0.5</c:v>
                </c:pt>
                <c:pt idx="23">
                  <c:v>0.83</c:v>
                </c:pt>
                <c:pt idx="24">
                  <c:v>1.33</c:v>
                </c:pt>
                <c:pt idx="25">
                  <c:v>1.2</c:v>
                </c:pt>
                <c:pt idx="26">
                  <c:v>1.26</c:v>
                </c:pt>
                <c:pt idx="27">
                  <c:v>0.99</c:v>
                </c:pt>
                <c:pt idx="28">
                  <c:v>1.3</c:v>
                </c:pt>
                <c:pt idx="29">
                  <c:v>1.01</c:v>
                </c:pt>
                <c:pt idx="30">
                  <c:v>0.68</c:v>
                </c:pt>
                <c:pt idx="31">
                  <c:v>1.2</c:v>
                </c:pt>
                <c:pt idx="32">
                  <c:v>1.29</c:v>
                </c:pt>
                <c:pt idx="33">
                  <c:v>1.29</c:v>
                </c:pt>
                <c:pt idx="34">
                  <c:v>1.15</c:v>
                </c:pt>
                <c:pt idx="35">
                  <c:v>0.61</c:v>
                </c:pt>
                <c:pt idx="36">
                  <c:v>0.87</c:v>
                </c:pt>
                <c:pt idx="37">
                  <c:v>1.87</c:v>
                </c:pt>
                <c:pt idx="38">
                  <c:v>1.87</c:v>
                </c:pt>
                <c:pt idx="39">
                  <c:v>2.22</c:v>
                </c:pt>
                <c:pt idx="40">
                  <c:v>1.75</c:v>
                </c:pt>
                <c:pt idx="41">
                  <c:v>1.38</c:v>
                </c:pt>
                <c:pt idx="42">
                  <c:v>1.8</c:v>
                </c:pt>
                <c:pt idx="43">
                  <c:v>1.38</c:v>
                </c:pt>
                <c:pt idx="44">
                  <c:v>1.61</c:v>
                </c:pt>
                <c:pt idx="45">
                  <c:v>2.04</c:v>
                </c:pt>
                <c:pt idx="46">
                  <c:v>1.84</c:v>
                </c:pt>
                <c:pt idx="47">
                  <c:v>1.64</c:v>
                </c:pt>
                <c:pt idx="48">
                  <c:v>2.26</c:v>
                </c:pt>
                <c:pt idx="49">
                  <c:v>1.29</c:v>
                </c:pt>
                <c:pt idx="50">
                  <c:v>0.79</c:v>
                </c:pt>
                <c:pt idx="51">
                  <c:v>0.5</c:v>
                </c:pt>
                <c:pt idx="52">
                  <c:v>0.5</c:v>
                </c:pt>
                <c:pt idx="53">
                  <c:v>0.639</c:v>
                </c:pt>
                <c:pt idx="54">
                  <c:v>0.649</c:v>
                </c:pt>
                <c:pt idx="55">
                  <c:v>0.5</c:v>
                </c:pt>
                <c:pt idx="56">
                  <c:v>0.5</c:v>
                </c:pt>
                <c:pt idx="57">
                  <c:v>0.99</c:v>
                </c:pt>
                <c:pt idx="58">
                  <c:v>0.77</c:v>
                </c:pt>
                <c:pt idx="59">
                  <c:v>1.16</c:v>
                </c:pt>
                <c:pt idx="60">
                  <c:v>1.73</c:v>
                </c:pt>
                <c:pt idx="61">
                  <c:v>1.45</c:v>
                </c:pt>
                <c:pt idx="62">
                  <c:v>1.05</c:v>
                </c:pt>
                <c:pt idx="63">
                  <c:v>0.96</c:v>
                </c:pt>
                <c:pt idx="64">
                  <c:v>1.07</c:v>
                </c:pt>
                <c:pt idx="65">
                  <c:v>1.4</c:v>
                </c:pt>
                <c:pt idx="66">
                  <c:v>1.29</c:v>
                </c:pt>
                <c:pt idx="67">
                  <c:v>1.25</c:v>
                </c:pt>
                <c:pt idx="68">
                  <c:v>0.58754966290987</c:v>
                </c:pt>
                <c:pt idx="69">
                  <c:v>0.76519092719603</c:v>
                </c:pt>
                <c:pt idx="70">
                  <c:v>0.5</c:v>
                </c:pt>
                <c:pt idx="71">
                  <c:v>1.04479807405587</c:v>
                </c:pt>
                <c:pt idx="72">
                  <c:v>0.58684900493772</c:v>
                </c:pt>
                <c:pt idx="73">
                  <c:v>0.5</c:v>
                </c:pt>
                <c:pt idx="74">
                  <c:v>0.7403558898256299</c:v>
                </c:pt>
                <c:pt idx="75">
                  <c:v>0.7460299221914801</c:v>
                </c:pt>
                <c:pt idx="76">
                  <c:v>0.85503276351488</c:v>
                </c:pt>
                <c:pt idx="77">
                  <c:v>0.8758073174134702</c:v>
                </c:pt>
                <c:pt idx="78">
                  <c:v>0.5</c:v>
                </c:pt>
                <c:pt idx="79">
                  <c:v>0.9376338892</c:v>
                </c:pt>
                <c:pt idx="80">
                  <c:v>0.7566699501937202</c:v>
                </c:pt>
                <c:pt idx="81">
                  <c:v>1.66509773494832</c:v>
                </c:pt>
                <c:pt idx="82">
                  <c:v>1.1075182935601202</c:v>
                </c:pt>
                <c:pt idx="83">
                  <c:v>1.0732009940762801</c:v>
                </c:pt>
                <c:pt idx="84">
                  <c:v>1.14633717768003</c:v>
                </c:pt>
                <c:pt idx="85">
                  <c:v>1.117028660812</c:v>
                </c:pt>
                <c:pt idx="86">
                  <c:v>1.3318510193122663</c:v>
                </c:pt>
                <c:pt idx="87">
                  <c:v>0.7093373444335139</c:v>
                </c:pt>
                <c:pt idx="88">
                  <c:v>0.5906297979938498</c:v>
                </c:pt>
                <c:pt idx="89">
                  <c:v>1.2025566153593998</c:v>
                </c:pt>
                <c:pt idx="90">
                  <c:v>1.2509145513462498</c:v>
                </c:pt>
                <c:pt idx="91">
                  <c:v>1.1896375875027485</c:v>
                </c:pt>
                <c:pt idx="92">
                  <c:v>1.4281503874419355</c:v>
                </c:pt>
                <c:pt idx="93">
                  <c:v>0.8105048377312634</c:v>
                </c:pt>
              </c:numCache>
            </c:numRef>
          </c:val>
          <c:smooth val="0"/>
        </c:ser>
        <c:marker val="1"/>
        <c:axId val="4521318"/>
        <c:axId val="40691863"/>
      </c:lineChart>
      <c:dateAx>
        <c:axId val="4521318"/>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0691863"/>
        <c:crosses val="autoZero"/>
        <c:auto val="0"/>
        <c:baseTimeUnit val="days"/>
        <c:majorUnit val="12"/>
        <c:majorTimeUnit val="months"/>
        <c:minorUnit val="12"/>
        <c:minorTimeUnit val="months"/>
        <c:noMultiLvlLbl val="0"/>
      </c:dateAx>
      <c:valAx>
        <c:axId val="4069186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mgl</a:t>
                </a:r>
                <a:r>
                  <a:rPr lang="en-US" cap="none" sz="1075" b="1" i="0" u="none" baseline="30000">
                    <a:solidFill>
                      <a:srgbClr val="000000"/>
                    </a:solidFill>
                    <a:latin typeface="Arial"/>
                    <a:ea typeface="Arial"/>
                    <a:cs typeface="Arial"/>
                  </a:rPr>
                  <a:t>-1</a:t>
                </a:r>
              </a:p>
            </c:rich>
          </c:tx>
          <c:layout>
            <c:manualLayout>
              <c:xMode val="factor"/>
              <c:yMode val="factor"/>
              <c:x val="-0.003"/>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452131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Mharcaidh Rain Gauge 7
H</a:t>
            </a:r>
          </a:p>
        </c:rich>
      </c:tx>
      <c:layout>
        <c:manualLayout>
          <c:xMode val="factor"/>
          <c:yMode val="factor"/>
          <c:x val="-0.4925"/>
          <c:y val="-0.01225"/>
        </c:manualLayout>
      </c:layout>
      <c:spPr>
        <a:noFill/>
        <a:ln w="3175">
          <a:noFill/>
        </a:ln>
      </c:spPr>
    </c:title>
    <c:plotArea>
      <c:layout>
        <c:manualLayout>
          <c:xMode val="edge"/>
          <c:yMode val="edge"/>
          <c:x val="0.34425"/>
          <c:y val="0.15125"/>
          <c:w val="0.08975"/>
          <c:h val="0.823"/>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Lit>
              <c:ptCount val="1"/>
              <c:pt idx="0">
                <c:v>0</c:v>
              </c:pt>
            </c:numLit>
          </c:val>
          <c:smooth val="0"/>
        </c:ser>
        <c:marker val="1"/>
        <c:axId val="30682448"/>
        <c:axId val="7706577"/>
      </c:lineChart>
      <c:catAx>
        <c:axId val="30682448"/>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Date</a:t>
                </a:r>
              </a:p>
            </c:rich>
          </c:tx>
          <c:layout>
            <c:manualLayout>
              <c:xMode val="factor"/>
              <c:yMode val="factor"/>
              <c:x val="0"/>
              <c:y val="0.428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7706577"/>
        <c:crosses val="autoZero"/>
        <c:auto val="1"/>
        <c:lblOffset val="100"/>
        <c:tickLblSkip val="1"/>
        <c:noMultiLvlLbl val="0"/>
      </c:catAx>
      <c:valAx>
        <c:axId val="7706577"/>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µeql</a:t>
                </a:r>
                <a:r>
                  <a:rPr lang="en-US" cap="none" sz="125" b="1" i="0" u="none" baseline="30000">
                    <a:solidFill>
                      <a:srgbClr val="000000"/>
                    </a:solidFill>
                    <a:latin typeface="Arial"/>
                    <a:ea typeface="Arial"/>
                    <a:cs typeface="Arial"/>
                  </a:rPr>
                  <a:t>-1</a:t>
                </a:r>
              </a:p>
            </c:rich>
          </c:tx>
          <c:layout>
            <c:manualLayout>
              <c:xMode val="factor"/>
              <c:yMode val="factor"/>
              <c:x val="-0.00025"/>
              <c:y val="-0.00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068244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5"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12</xdr:row>
      <xdr:rowOff>38100</xdr:rowOff>
    </xdr:from>
    <xdr:to>
      <xdr:col>14</xdr:col>
      <xdr:colOff>304800</xdr:colOff>
      <xdr:row>36</xdr:row>
      <xdr:rowOff>104775</xdr:rowOff>
    </xdr:to>
    <xdr:graphicFrame>
      <xdr:nvGraphicFramePr>
        <xdr:cNvPr id="1" name="Chart 2"/>
        <xdr:cNvGraphicFramePr/>
      </xdr:nvGraphicFramePr>
      <xdr:xfrm>
        <a:off x="2943225" y="1981200"/>
        <a:ext cx="5895975" cy="39528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4"/>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5"/>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3"/>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4"/>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2"/>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12</xdr:row>
      <xdr:rowOff>38100</xdr:rowOff>
    </xdr:from>
    <xdr:to>
      <xdr:col>14</xdr:col>
      <xdr:colOff>304800</xdr:colOff>
      <xdr:row>36</xdr:row>
      <xdr:rowOff>104775</xdr:rowOff>
    </xdr:to>
    <xdr:graphicFrame>
      <xdr:nvGraphicFramePr>
        <xdr:cNvPr id="1" name="Chart 2"/>
        <xdr:cNvGraphicFramePr/>
      </xdr:nvGraphicFramePr>
      <xdr:xfrm>
        <a:off x="2943225" y="1981200"/>
        <a:ext cx="5895975" cy="39528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12</xdr:row>
      <xdr:rowOff>38100</xdr:rowOff>
    </xdr:from>
    <xdr:to>
      <xdr:col>14</xdr:col>
      <xdr:colOff>304800</xdr:colOff>
      <xdr:row>36</xdr:row>
      <xdr:rowOff>104775</xdr:rowOff>
    </xdr:to>
    <xdr:graphicFrame>
      <xdr:nvGraphicFramePr>
        <xdr:cNvPr id="1" name="Chart 2"/>
        <xdr:cNvGraphicFramePr/>
      </xdr:nvGraphicFramePr>
      <xdr:xfrm>
        <a:off x="2943225" y="1981200"/>
        <a:ext cx="5895975" cy="3952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025"/>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2"/>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2"/>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5</xdr:col>
      <xdr:colOff>0</xdr:colOff>
      <xdr:row>36</xdr:row>
      <xdr:rowOff>142875</xdr:rowOff>
    </xdr:to>
    <xdr:graphicFrame>
      <xdr:nvGraphicFramePr>
        <xdr:cNvPr id="1" name="Chart 11"/>
        <xdr:cNvGraphicFramePr/>
      </xdr:nvGraphicFramePr>
      <xdr:xfrm>
        <a:off x="2933700" y="2000250"/>
        <a:ext cx="114300" cy="3971925"/>
      </xdr:xfrm>
      <a:graphic>
        <a:graphicData uri="http://schemas.openxmlformats.org/drawingml/2006/chart">
          <c:chart xmlns:c="http://schemas.openxmlformats.org/drawingml/2006/chart" r:id="rId1"/>
        </a:graphicData>
      </a:graphic>
    </xdr:graphicFrame>
    <xdr:clientData/>
  </xdr:twoCellAnchor>
  <xdr:twoCellAnchor>
    <xdr:from>
      <xdr:col>4</xdr:col>
      <xdr:colOff>495300</xdr:colOff>
      <xdr:row>12</xdr:row>
      <xdr:rowOff>57150</xdr:rowOff>
    </xdr:from>
    <xdr:to>
      <xdr:col>14</xdr:col>
      <xdr:colOff>295275</xdr:colOff>
      <xdr:row>36</xdr:row>
      <xdr:rowOff>142875</xdr:rowOff>
    </xdr:to>
    <xdr:graphicFrame>
      <xdr:nvGraphicFramePr>
        <xdr:cNvPr id="2" name="Chart 12"/>
        <xdr:cNvGraphicFramePr/>
      </xdr:nvGraphicFramePr>
      <xdr:xfrm>
        <a:off x="2933700" y="2000250"/>
        <a:ext cx="5895975" cy="3971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U2160"/>
  <sheetViews>
    <sheetView zoomScalePageLayoutView="0" workbookViewId="0" topLeftCell="C1">
      <pane ySplit="1425" topLeftCell="A1" activePane="bottomLeft" state="split"/>
      <selection pane="topLeft" activeCell="A1" sqref="A1"/>
      <selection pane="bottomLeft" activeCell="J26" sqref="J26:J28"/>
    </sheetView>
  </sheetViews>
  <sheetFormatPr defaultColWidth="9.140625" defaultRowHeight="12.75"/>
  <cols>
    <col min="1" max="1" width="10.28125" style="2" customWidth="1"/>
    <col min="2" max="2" width="11.00390625" style="2" customWidth="1"/>
    <col min="3" max="3" width="11.00390625" style="40" customWidth="1"/>
    <col min="4" max="4" width="11.57421875" style="40" bestFit="1" customWidth="1"/>
    <col min="5" max="5" width="9.7109375" style="2" customWidth="1"/>
    <col min="6" max="19" width="9.140625" style="2" customWidth="1"/>
    <col min="20" max="21" width="9.140625" style="50" customWidth="1"/>
    <col min="22" max="22" width="9.140625" style="19" customWidth="1"/>
    <col min="23" max="25" width="9.140625" style="1" customWidth="1"/>
    <col min="26" max="26" width="9.140625" style="2" customWidth="1"/>
    <col min="27" max="27" width="11.421875" style="2" bestFit="1" customWidth="1"/>
    <col min="28" max="47" width="9.140625" style="2" customWidth="1"/>
    <col min="48" max="48" width="12.57421875" style="2" bestFit="1" customWidth="1"/>
    <col min="49" max="49" width="12.8515625" style="2" bestFit="1" customWidth="1"/>
    <col min="50" max="50" width="12.57421875" style="2" bestFit="1" customWidth="1"/>
    <col min="51" max="51" width="12.8515625" style="2" bestFit="1" customWidth="1"/>
    <col min="52" max="52" width="12.421875" style="2" customWidth="1"/>
    <col min="53" max="53" width="9.140625" style="2" customWidth="1"/>
    <col min="54" max="54" width="9.421875" style="2" bestFit="1" customWidth="1"/>
    <col min="55" max="55" width="9.140625" style="2" customWidth="1"/>
    <col min="56" max="56" width="9.140625" style="21" customWidth="1"/>
    <col min="57" max="57" width="24.57421875" style="2" customWidth="1"/>
    <col min="58" max="58" width="9.140625" style="2" customWidth="1"/>
    <col min="59" max="59" width="9.7109375" style="2" bestFit="1" customWidth="1"/>
    <col min="60" max="60" width="10.140625" style="2" bestFit="1" customWidth="1"/>
    <col min="61" max="61" width="9.140625" style="2" customWidth="1"/>
    <col min="62" max="63" width="9.140625" style="5" customWidth="1"/>
    <col min="64" max="74" width="9.140625" style="2" customWidth="1"/>
    <col min="75" max="76" width="9.140625" style="5" customWidth="1"/>
    <col min="77" max="16384" width="9.140625" style="2" customWidth="1"/>
  </cols>
  <sheetData>
    <row r="1" spans="1:45" ht="15.75">
      <c r="A1" s="54" t="s">
        <v>31</v>
      </c>
      <c r="B1" s="28"/>
      <c r="C1" s="25"/>
      <c r="D1" s="25"/>
      <c r="F1" s="27" t="s">
        <v>43</v>
      </c>
      <c r="AB1" s="1"/>
      <c r="AC1" s="1"/>
      <c r="AD1" s="1"/>
      <c r="AE1" s="1"/>
      <c r="AF1" s="1"/>
      <c r="AG1" s="1"/>
      <c r="AH1" s="1"/>
      <c r="AI1" s="1"/>
      <c r="AJ1" s="1"/>
      <c r="AK1" s="1"/>
      <c r="AL1" s="1"/>
      <c r="AM1" s="1"/>
      <c r="AN1" s="1"/>
      <c r="AO1" s="1"/>
      <c r="AP1" s="1"/>
      <c r="AQ1" s="1"/>
      <c r="AR1" s="1"/>
      <c r="AS1" s="1"/>
    </row>
    <row r="2" spans="1:60" ht="15.75">
      <c r="A2" s="28" t="s">
        <v>44</v>
      </c>
      <c r="B2" s="29"/>
      <c r="C2" s="30"/>
      <c r="D2" s="30"/>
      <c r="AB2" s="4"/>
      <c r="AD2" s="1"/>
      <c r="AE2" s="1"/>
      <c r="AF2" s="4"/>
      <c r="AG2" s="4"/>
      <c r="AH2" s="4"/>
      <c r="AI2" s="4"/>
      <c r="AJ2" s="4"/>
      <c r="AK2" s="4"/>
      <c r="AL2" s="4"/>
      <c r="AM2" s="4"/>
      <c r="AN2" s="4"/>
      <c r="AO2" s="4"/>
      <c r="AP2" s="4"/>
      <c r="AQ2" s="4"/>
      <c r="AR2" s="4"/>
      <c r="AY2" s="31" t="s">
        <v>32</v>
      </c>
      <c r="AZ2" s="32"/>
      <c r="BA2" s="32"/>
      <c r="BB2" s="32"/>
      <c r="BC2" s="32"/>
      <c r="BD2" s="112"/>
      <c r="BE2" s="32"/>
      <c r="BF2" s="32"/>
      <c r="BG2" s="32"/>
      <c r="BH2" s="32"/>
    </row>
    <row r="3" spans="1:98" ht="12.75">
      <c r="A3" s="8" t="s">
        <v>26</v>
      </c>
      <c r="B3" s="7"/>
      <c r="C3" s="7"/>
      <c r="D3" s="7"/>
      <c r="E3" s="33"/>
      <c r="F3" s="7"/>
      <c r="G3" s="7"/>
      <c r="H3" s="7"/>
      <c r="I3" s="7"/>
      <c r="J3" s="7"/>
      <c r="K3" s="11"/>
      <c r="L3" s="11"/>
      <c r="M3" s="11"/>
      <c r="N3" s="11"/>
      <c r="O3" s="11"/>
      <c r="P3" s="11"/>
      <c r="Q3" s="11"/>
      <c r="R3" s="11"/>
      <c r="S3" s="11"/>
      <c r="T3" s="2"/>
      <c r="U3" s="2"/>
      <c r="V3" s="34"/>
      <c r="W3" s="2"/>
      <c r="X3" s="2"/>
      <c r="Y3" s="2"/>
      <c r="AB3" s="26"/>
      <c r="AC3" s="26"/>
      <c r="AD3" s="26"/>
      <c r="AE3" s="26"/>
      <c r="AF3" s="26"/>
      <c r="AG3" s="26"/>
      <c r="AH3" s="26"/>
      <c r="AI3" s="26"/>
      <c r="AJ3" s="26"/>
      <c r="AK3" s="26"/>
      <c r="AL3" s="26"/>
      <c r="AM3" s="26"/>
      <c r="AN3" s="55"/>
      <c r="AO3" s="55"/>
      <c r="AP3" s="55"/>
      <c r="AQ3" s="26"/>
      <c r="AR3" s="26"/>
      <c r="AS3" s="26"/>
      <c r="AT3" s="26"/>
      <c r="AU3" s="26"/>
      <c r="AV3" s="38"/>
      <c r="AW3" s="26"/>
      <c r="AZ3" s="15"/>
      <c r="BA3" s="26"/>
      <c r="BB3" s="26"/>
      <c r="BC3" s="56"/>
      <c r="BD3" s="113"/>
      <c r="BE3" s="5"/>
      <c r="BF3" s="5"/>
      <c r="BG3" s="5"/>
      <c r="BH3" s="5"/>
      <c r="BI3" s="5"/>
      <c r="BL3" s="5"/>
      <c r="BM3" s="5"/>
      <c r="BN3" s="5"/>
      <c r="BO3" s="5"/>
      <c r="BP3" s="5"/>
      <c r="BQ3" s="5"/>
      <c r="BR3" s="5"/>
      <c r="BS3" s="5"/>
      <c r="BT3" s="5"/>
      <c r="BU3" s="5"/>
      <c r="BV3" s="5"/>
      <c r="BY3" s="5"/>
      <c r="BZ3" s="5"/>
      <c r="CA3" s="5"/>
      <c r="CB3" s="5"/>
      <c r="CC3" s="5"/>
      <c r="CD3" s="5"/>
      <c r="CE3" s="5"/>
      <c r="CF3" s="5"/>
      <c r="CG3" s="5"/>
      <c r="CH3" s="5"/>
      <c r="CI3" s="5"/>
      <c r="CJ3" s="5"/>
      <c r="CK3" s="5"/>
      <c r="CL3" s="5"/>
      <c r="CM3" s="5"/>
      <c r="CN3" s="5"/>
      <c r="CO3" s="5"/>
      <c r="CP3" s="5"/>
      <c r="CQ3" s="5"/>
      <c r="CR3" s="5"/>
      <c r="CS3" s="5"/>
      <c r="CT3" s="5"/>
    </row>
    <row r="4" spans="1:57" ht="15.75">
      <c r="A4" s="1" t="s">
        <v>17</v>
      </c>
      <c r="B4" s="1" t="s">
        <v>33</v>
      </c>
      <c r="C4" s="51" t="s">
        <v>34</v>
      </c>
      <c r="D4" s="107" t="s">
        <v>171</v>
      </c>
      <c r="E4" s="1" t="s">
        <v>16</v>
      </c>
      <c r="F4" s="1" t="s">
        <v>0</v>
      </c>
      <c r="G4" s="1" t="s">
        <v>1</v>
      </c>
      <c r="H4" s="1" t="s">
        <v>2</v>
      </c>
      <c r="I4" s="1" t="s">
        <v>3</v>
      </c>
      <c r="J4" s="1" t="s">
        <v>45</v>
      </c>
      <c r="K4" s="1" t="s">
        <v>46</v>
      </c>
      <c r="L4" s="1" t="s">
        <v>47</v>
      </c>
      <c r="M4" s="1" t="s">
        <v>4</v>
      </c>
      <c r="N4" s="1" t="s">
        <v>5</v>
      </c>
      <c r="O4" s="1" t="s">
        <v>6</v>
      </c>
      <c r="P4" s="1" t="s">
        <v>7</v>
      </c>
      <c r="Q4" s="1" t="s">
        <v>48</v>
      </c>
      <c r="R4" s="1" t="s">
        <v>8</v>
      </c>
      <c r="S4" s="1" t="s">
        <v>9</v>
      </c>
      <c r="T4" s="57" t="s">
        <v>10</v>
      </c>
      <c r="U4" s="57" t="s">
        <v>11</v>
      </c>
      <c r="V4" s="1" t="s">
        <v>12</v>
      </c>
      <c r="W4" s="1" t="s">
        <v>13</v>
      </c>
      <c r="X4" s="1" t="s">
        <v>14</v>
      </c>
      <c r="Y4" s="1" t="s">
        <v>15</v>
      </c>
      <c r="Z4" s="1" t="s">
        <v>40</v>
      </c>
      <c r="AA4" s="1" t="s">
        <v>27</v>
      </c>
      <c r="AB4" s="15" t="s">
        <v>0</v>
      </c>
      <c r="AC4" s="15" t="s">
        <v>1</v>
      </c>
      <c r="AD4" s="15" t="s">
        <v>2</v>
      </c>
      <c r="AE4" s="15" t="s">
        <v>3</v>
      </c>
      <c r="AF4" s="15" t="s">
        <v>35</v>
      </c>
      <c r="AG4" s="15" t="s">
        <v>36</v>
      </c>
      <c r="AH4" s="15" t="s">
        <v>37</v>
      </c>
      <c r="AI4" s="15" t="s">
        <v>4</v>
      </c>
      <c r="AJ4" s="15" t="s">
        <v>5</v>
      </c>
      <c r="AK4" s="15" t="s">
        <v>6</v>
      </c>
      <c r="AL4" s="15" t="s">
        <v>7</v>
      </c>
      <c r="AM4" s="15" t="s">
        <v>38</v>
      </c>
      <c r="AN4" s="15" t="s">
        <v>8</v>
      </c>
      <c r="AO4" s="35" t="s">
        <v>9</v>
      </c>
      <c r="AP4" s="35" t="s">
        <v>10</v>
      </c>
      <c r="AQ4" s="35" t="s">
        <v>11</v>
      </c>
      <c r="AR4" s="15" t="s">
        <v>12</v>
      </c>
      <c r="AS4" s="15" t="s">
        <v>13</v>
      </c>
      <c r="AT4" s="15" t="s">
        <v>14</v>
      </c>
      <c r="AU4" s="15" t="s">
        <v>15</v>
      </c>
      <c r="AV4" s="15" t="s">
        <v>39</v>
      </c>
      <c r="AW4" s="13" t="s">
        <v>19</v>
      </c>
      <c r="AX4" s="1" t="s">
        <v>27</v>
      </c>
      <c r="AY4" s="103" t="s">
        <v>21</v>
      </c>
      <c r="AZ4" s="103" t="s">
        <v>22</v>
      </c>
      <c r="BA4" s="102" t="s">
        <v>23</v>
      </c>
      <c r="BB4" s="104" t="s">
        <v>24</v>
      </c>
      <c r="BC4" s="104" t="s">
        <v>25</v>
      </c>
      <c r="BD4" s="105" t="s">
        <v>169</v>
      </c>
      <c r="BE4" s="106" t="s">
        <v>170</v>
      </c>
    </row>
    <row r="5" spans="1:57" ht="14.25">
      <c r="A5" s="1"/>
      <c r="B5" s="1"/>
      <c r="C5" s="51"/>
      <c r="D5" s="108"/>
      <c r="E5" s="1"/>
      <c r="F5" s="15" t="s">
        <v>29</v>
      </c>
      <c r="G5" s="15" t="s">
        <v>29</v>
      </c>
      <c r="H5" s="15" t="s">
        <v>41</v>
      </c>
      <c r="I5" s="15" t="s">
        <v>41</v>
      </c>
      <c r="J5" s="15" t="s">
        <v>41</v>
      </c>
      <c r="K5" s="15" t="s">
        <v>41</v>
      </c>
      <c r="L5" s="15" t="s">
        <v>41</v>
      </c>
      <c r="M5" s="15" t="s">
        <v>41</v>
      </c>
      <c r="N5" s="15" t="s">
        <v>41</v>
      </c>
      <c r="O5" s="15" t="s">
        <v>41</v>
      </c>
      <c r="P5" s="15" t="s">
        <v>41</v>
      </c>
      <c r="Q5" s="15" t="s">
        <v>41</v>
      </c>
      <c r="R5" s="15" t="s">
        <v>41</v>
      </c>
      <c r="S5" s="1"/>
      <c r="T5" s="57" t="s">
        <v>18</v>
      </c>
      <c r="U5" s="4" t="s">
        <v>28</v>
      </c>
      <c r="V5" s="15" t="s">
        <v>41</v>
      </c>
      <c r="W5" s="15" t="s">
        <v>41</v>
      </c>
      <c r="X5" s="15" t="s">
        <v>41</v>
      </c>
      <c r="Y5" s="15" t="s">
        <v>41</v>
      </c>
      <c r="Z5" s="15" t="s">
        <v>41</v>
      </c>
      <c r="AA5" s="15" t="s">
        <v>41</v>
      </c>
      <c r="AB5" s="15" t="s">
        <v>20</v>
      </c>
      <c r="AC5" s="15" t="s">
        <v>20</v>
      </c>
      <c r="AD5" s="15" t="s">
        <v>30</v>
      </c>
      <c r="AE5" s="15" t="s">
        <v>30</v>
      </c>
      <c r="AF5" s="15" t="s">
        <v>30</v>
      </c>
      <c r="AG5" s="15" t="s">
        <v>30</v>
      </c>
      <c r="AH5" s="15" t="s">
        <v>30</v>
      </c>
      <c r="AI5" s="15" t="s">
        <v>30</v>
      </c>
      <c r="AJ5" s="15" t="s">
        <v>30</v>
      </c>
      <c r="AK5" s="15" t="s">
        <v>30</v>
      </c>
      <c r="AL5" s="15" t="s">
        <v>30</v>
      </c>
      <c r="AM5" s="15" t="s">
        <v>30</v>
      </c>
      <c r="AN5" s="15" t="s">
        <v>30</v>
      </c>
      <c r="AO5" s="15"/>
      <c r="AP5" s="6"/>
      <c r="AQ5" s="6"/>
      <c r="AR5" s="15" t="s">
        <v>30</v>
      </c>
      <c r="AS5" s="15" t="s">
        <v>30</v>
      </c>
      <c r="AT5" s="15" t="s">
        <v>30</v>
      </c>
      <c r="AU5" s="15" t="s">
        <v>30</v>
      </c>
      <c r="AV5" s="15" t="s">
        <v>30</v>
      </c>
      <c r="AW5" s="15" t="s">
        <v>30</v>
      </c>
      <c r="AX5" s="15" t="s">
        <v>30</v>
      </c>
      <c r="AY5" s="36"/>
      <c r="AZ5" s="36"/>
      <c r="BA5" s="36"/>
      <c r="BB5" s="36"/>
      <c r="BC5" s="58"/>
      <c r="BD5" s="59"/>
      <c r="BE5" s="60"/>
    </row>
    <row r="6" spans="1:76" s="10" customFormat="1" ht="12.75">
      <c r="A6" s="37" t="s">
        <v>42</v>
      </c>
      <c r="B6" s="9"/>
      <c r="C6" s="9"/>
      <c r="D6" s="109"/>
      <c r="E6" s="9"/>
      <c r="F6" s="9">
        <v>0.006</v>
      </c>
      <c r="G6" s="9">
        <v>0.002</v>
      </c>
      <c r="H6" s="9">
        <v>0.02</v>
      </c>
      <c r="I6" s="9">
        <v>0.03</v>
      </c>
      <c r="J6" s="9">
        <v>0.01</v>
      </c>
      <c r="K6" s="9">
        <v>0.025</v>
      </c>
      <c r="L6" s="9">
        <v>0.005</v>
      </c>
      <c r="M6" s="9">
        <v>0.1</v>
      </c>
      <c r="N6" s="9">
        <v>0.01</v>
      </c>
      <c r="O6" s="9">
        <v>0.03</v>
      </c>
      <c r="P6" s="9">
        <v>0.01</v>
      </c>
      <c r="Q6" s="9">
        <v>0.05</v>
      </c>
      <c r="R6" s="9">
        <v>0.4</v>
      </c>
      <c r="S6" s="9"/>
      <c r="T6" s="9"/>
      <c r="U6" s="9"/>
      <c r="V6" s="9">
        <v>0.05</v>
      </c>
      <c r="W6" s="9">
        <v>0.07</v>
      </c>
      <c r="X6" s="9">
        <v>0.002</v>
      </c>
      <c r="Y6" s="9">
        <v>0.002</v>
      </c>
      <c r="Z6" s="9">
        <v>0.5</v>
      </c>
      <c r="AA6" s="9"/>
      <c r="BD6" s="114"/>
      <c r="BJ6" s="61"/>
      <c r="BK6" s="61"/>
      <c r="BW6" s="61"/>
      <c r="BX6" s="61"/>
    </row>
    <row r="7" spans="1:74" ht="12.75">
      <c r="A7" s="2">
        <v>395781</v>
      </c>
      <c r="B7" s="2" t="s">
        <v>49</v>
      </c>
      <c r="D7" s="21"/>
      <c r="F7" s="5">
        <v>0.01</v>
      </c>
      <c r="G7" s="5"/>
      <c r="H7" s="5">
        <v>0.02</v>
      </c>
      <c r="I7" s="5">
        <v>2.273</v>
      </c>
      <c r="J7" s="5">
        <v>0.01</v>
      </c>
      <c r="K7" s="5">
        <v>0.025</v>
      </c>
      <c r="L7" s="5">
        <v>0.013</v>
      </c>
      <c r="M7" s="5">
        <v>0.232</v>
      </c>
      <c r="N7" s="5">
        <v>0.71</v>
      </c>
      <c r="O7" s="5">
        <v>0.31</v>
      </c>
      <c r="P7" s="5">
        <v>3</v>
      </c>
      <c r="Q7" s="5"/>
      <c r="R7" s="5"/>
      <c r="S7" s="5">
        <v>6.44</v>
      </c>
      <c r="T7" s="50">
        <v>18.3</v>
      </c>
      <c r="U7" s="50">
        <v>19.5</v>
      </c>
      <c r="V7" s="20"/>
      <c r="W7" s="16"/>
      <c r="X7" s="16"/>
      <c r="Y7" s="16"/>
      <c r="Z7" s="5"/>
      <c r="AA7" s="18">
        <f>J7+K7</f>
        <v>0.035</v>
      </c>
      <c r="AB7" s="13">
        <f>$F7/56*2*1000</f>
        <v>0.35714285714285715</v>
      </c>
      <c r="AC7" s="13"/>
      <c r="AD7" s="13">
        <f>$H7/27*3*1000</f>
        <v>2.2222222222222223</v>
      </c>
      <c r="AE7" s="13">
        <f>$I7/28*4*1000</f>
        <v>324.7142857142857</v>
      </c>
      <c r="AF7" s="13">
        <f>$J7/14*1*1000</f>
        <v>0.7142857142857143</v>
      </c>
      <c r="AG7" s="13">
        <f>$K7/14*1*1000</f>
        <v>1.7857142857142858</v>
      </c>
      <c r="AH7" s="13">
        <f>$L7/31*3*1000</f>
        <v>1.258064516129032</v>
      </c>
      <c r="AI7" s="13">
        <f>$M7/39*1*1000</f>
        <v>5.948717948717949</v>
      </c>
      <c r="AJ7" s="13">
        <f>$N7/40*2*1000</f>
        <v>35.5</v>
      </c>
      <c r="AK7" s="13">
        <f>$O7/24*2*1000</f>
        <v>25.833333333333332</v>
      </c>
      <c r="AL7" s="13">
        <f>$P7/23*1*1000</f>
        <v>130.43478260869566</v>
      </c>
      <c r="AM7" s="13"/>
      <c r="AN7" s="13"/>
      <c r="AO7" s="18"/>
      <c r="AP7" s="18"/>
      <c r="AQ7" s="18"/>
      <c r="AR7" s="13"/>
      <c r="AS7" s="13"/>
      <c r="AT7" s="13"/>
      <c r="AU7" s="13"/>
      <c r="AV7" s="36"/>
      <c r="AW7" s="13">
        <f>SUM(10^(6-S7))</f>
        <v>0.363078054770101</v>
      </c>
      <c r="AX7" s="13">
        <f>AF7+AG7</f>
        <v>2.5</v>
      </c>
      <c r="AY7" s="13"/>
      <c r="AZ7" s="13"/>
      <c r="BA7" s="13"/>
      <c r="BB7" s="13"/>
      <c r="BC7" s="13"/>
      <c r="BE7" s="5"/>
      <c r="BF7" s="5"/>
      <c r="BG7" s="5"/>
      <c r="BH7" s="5"/>
      <c r="BI7" s="5"/>
      <c r="BL7" s="5"/>
      <c r="BM7" s="5"/>
      <c r="BN7" s="5"/>
      <c r="BO7" s="5"/>
      <c r="BP7" s="5"/>
      <c r="BQ7" s="5"/>
      <c r="BR7" s="5"/>
      <c r="BS7" s="5"/>
      <c r="BT7" s="5"/>
      <c r="BU7" s="5"/>
      <c r="BV7" s="5"/>
    </row>
    <row r="8" spans="1:61" ht="12.75">
      <c r="A8" s="2">
        <v>395782</v>
      </c>
      <c r="B8" s="2" t="s">
        <v>50</v>
      </c>
      <c r="D8" s="21"/>
      <c r="F8" s="5">
        <v>0.01</v>
      </c>
      <c r="G8" s="5"/>
      <c r="H8" s="5">
        <v>0.041</v>
      </c>
      <c r="I8" s="5">
        <v>1.975</v>
      </c>
      <c r="J8" s="5">
        <v>0.018</v>
      </c>
      <c r="K8" s="5">
        <v>0.025</v>
      </c>
      <c r="L8" s="5">
        <v>0.005</v>
      </c>
      <c r="M8" s="5">
        <v>0.233</v>
      </c>
      <c r="N8" s="5">
        <v>0.73</v>
      </c>
      <c r="O8" s="5">
        <v>0.31</v>
      </c>
      <c r="P8" s="5">
        <v>2.63</v>
      </c>
      <c r="Q8" s="5">
        <v>0.679</v>
      </c>
      <c r="R8" s="5">
        <v>1.699</v>
      </c>
      <c r="S8" s="5">
        <v>6.25</v>
      </c>
      <c r="T8" s="50">
        <v>19.7</v>
      </c>
      <c r="U8" s="50">
        <v>18.4</v>
      </c>
      <c r="V8" s="20"/>
      <c r="W8" s="16"/>
      <c r="X8" s="16"/>
      <c r="Y8" s="16"/>
      <c r="Z8" s="5"/>
      <c r="AA8" s="18">
        <f aca="true" t="shared" si="0" ref="AA8:AA71">J8+K8</f>
        <v>0.043</v>
      </c>
      <c r="AB8" s="13">
        <f aca="true" t="shared" si="1" ref="AB8:AB71">$F8/56*2*1000</f>
        <v>0.35714285714285715</v>
      </c>
      <c r="AC8" s="13"/>
      <c r="AD8" s="13">
        <f aca="true" t="shared" si="2" ref="AD8:AD71">$H8/27*3*1000</f>
        <v>4.555555555555555</v>
      </c>
      <c r="AE8" s="13">
        <f aca="true" t="shared" si="3" ref="AE8:AE71">$I8/28*4*1000</f>
        <v>282.14285714285717</v>
      </c>
      <c r="AF8" s="13">
        <f aca="true" t="shared" si="4" ref="AF8:AF71">$J8/14*1*1000</f>
        <v>1.2857142857142856</v>
      </c>
      <c r="AG8" s="13">
        <f aca="true" t="shared" si="5" ref="AG8:AG71">$K8/14*1*1000</f>
        <v>1.7857142857142858</v>
      </c>
      <c r="AH8" s="13">
        <f aca="true" t="shared" si="6" ref="AH8:AH71">$L8/31*3*1000</f>
        <v>0.4838709677419355</v>
      </c>
      <c r="AI8" s="13">
        <f aca="true" t="shared" si="7" ref="AI8:AI71">$M8/39*1*1000</f>
        <v>5.9743589743589745</v>
      </c>
      <c r="AJ8" s="13">
        <f aca="true" t="shared" si="8" ref="AJ8:AJ71">$N8/40*2*1000</f>
        <v>36.5</v>
      </c>
      <c r="AK8" s="13">
        <f aca="true" t="shared" si="9" ref="AK8:AK71">$O8/24*2*1000</f>
        <v>25.833333333333332</v>
      </c>
      <c r="AL8" s="13">
        <f aca="true" t="shared" si="10" ref="AL8:AL71">$P8/23*1*1000</f>
        <v>114.34782608695652</v>
      </c>
      <c r="AM8" s="13">
        <f aca="true" t="shared" si="11" ref="AM8:AM71">$Q8/32*2*1000</f>
        <v>42.4375</v>
      </c>
      <c r="AN8" s="13">
        <f aca="true" t="shared" si="12" ref="AN8:AN71">$R8/35*1*1000</f>
        <v>48.542857142857144</v>
      </c>
      <c r="AO8" s="18"/>
      <c r="AP8" s="18"/>
      <c r="AQ8" s="18"/>
      <c r="AR8" s="13"/>
      <c r="AS8" s="13"/>
      <c r="AT8" s="13"/>
      <c r="AU8" s="13"/>
      <c r="AV8" s="5"/>
      <c r="AW8" s="13">
        <f aca="true" t="shared" si="13" ref="AW8:AW71">SUM(10^(6-S8))</f>
        <v>0.5623413251903491</v>
      </c>
      <c r="AX8" s="13">
        <f aca="true" t="shared" si="14" ref="AX8:AX71">AF8+AG8</f>
        <v>3.071428571428571</v>
      </c>
      <c r="AY8" s="13">
        <f>AF8+AI8+AJ8+AK8+AL8</f>
        <v>183.9412326803631</v>
      </c>
      <c r="AZ8" s="13">
        <f>AG8+AM8+AN8</f>
        <v>92.76607142857142</v>
      </c>
      <c r="BA8" s="13">
        <f aca="true" t="shared" si="15" ref="BA8:BA71">AY8/AZ8</f>
        <v>1.9828503012763161</v>
      </c>
      <c r="BB8" s="13">
        <f>(AI8+AJ8+AK8+AL8)-(AG8+AM8+AN8)</f>
        <v>89.8894469660774</v>
      </c>
      <c r="BC8" s="13">
        <f aca="true" t="shared" si="16" ref="BC8:BC71">AL8/AN8</f>
        <v>2.355605599201576</v>
      </c>
      <c r="BE8" s="5"/>
      <c r="BF8" s="5"/>
      <c r="BG8" s="5"/>
      <c r="BH8" s="5"/>
      <c r="BI8" s="5"/>
    </row>
    <row r="9" spans="1:61" ht="12.75">
      <c r="A9" s="2">
        <v>395783</v>
      </c>
      <c r="B9" s="2" t="s">
        <v>51</v>
      </c>
      <c r="D9" s="21"/>
      <c r="F9" s="5">
        <v>0.01</v>
      </c>
      <c r="G9" s="5"/>
      <c r="H9" s="5">
        <v>0.031</v>
      </c>
      <c r="I9" s="5">
        <v>1.989</v>
      </c>
      <c r="J9" s="5">
        <v>0.018</v>
      </c>
      <c r="K9" s="5">
        <v>0.025</v>
      </c>
      <c r="L9" s="5">
        <v>0.005</v>
      </c>
      <c r="M9" s="5">
        <v>0.272</v>
      </c>
      <c r="N9" s="5">
        <v>0.55</v>
      </c>
      <c r="O9" s="5">
        <v>0.285</v>
      </c>
      <c r="P9" s="5">
        <v>2.75</v>
      </c>
      <c r="Q9" s="5">
        <v>0.148</v>
      </c>
      <c r="R9" s="5">
        <v>1.096</v>
      </c>
      <c r="S9" s="5">
        <v>6.3</v>
      </c>
      <c r="T9" s="50">
        <v>19.3</v>
      </c>
      <c r="U9" s="50">
        <v>19</v>
      </c>
      <c r="V9" s="20"/>
      <c r="W9" s="16"/>
      <c r="X9" s="16"/>
      <c r="Y9" s="16"/>
      <c r="Z9" s="5"/>
      <c r="AA9" s="18">
        <f t="shared" si="0"/>
        <v>0.043</v>
      </c>
      <c r="AB9" s="13">
        <f t="shared" si="1"/>
        <v>0.35714285714285715</v>
      </c>
      <c r="AC9" s="13"/>
      <c r="AD9" s="13">
        <f t="shared" si="2"/>
        <v>3.4444444444444446</v>
      </c>
      <c r="AE9" s="13">
        <f t="shared" si="3"/>
        <v>284.14285714285717</v>
      </c>
      <c r="AF9" s="13">
        <f t="shared" si="4"/>
        <v>1.2857142857142856</v>
      </c>
      <c r="AG9" s="13">
        <f t="shared" si="5"/>
        <v>1.7857142857142858</v>
      </c>
      <c r="AH9" s="13">
        <f t="shared" si="6"/>
        <v>0.4838709677419355</v>
      </c>
      <c r="AI9" s="13">
        <f t="shared" si="7"/>
        <v>6.9743589743589745</v>
      </c>
      <c r="AJ9" s="13">
        <f t="shared" si="8"/>
        <v>27.500000000000004</v>
      </c>
      <c r="AK9" s="13">
        <f t="shared" si="9"/>
        <v>23.749999999999996</v>
      </c>
      <c r="AL9" s="13">
        <f t="shared" si="10"/>
        <v>119.56521739130436</v>
      </c>
      <c r="AM9" s="13">
        <f t="shared" si="11"/>
        <v>9.25</v>
      </c>
      <c r="AN9" s="13">
        <f t="shared" si="12"/>
        <v>31.314285714285717</v>
      </c>
      <c r="AO9" s="18"/>
      <c r="AP9" s="18"/>
      <c r="AQ9" s="18"/>
      <c r="AR9" s="13"/>
      <c r="AS9" s="13"/>
      <c r="AT9" s="13"/>
      <c r="AU9" s="13"/>
      <c r="AV9" s="5"/>
      <c r="AW9" s="13">
        <f t="shared" si="13"/>
        <v>0.5011872336272725</v>
      </c>
      <c r="AX9" s="13">
        <f t="shared" si="14"/>
        <v>3.071428571428571</v>
      </c>
      <c r="AY9" s="13">
        <f aca="true" t="shared" si="17" ref="AY9:AY72">AF9+AI9+AJ9+AK9+AL9</f>
        <v>179.0752906513776</v>
      </c>
      <c r="AZ9" s="13">
        <f aca="true" t="shared" si="18" ref="AZ9:AZ72">AG9+AM9+AN9</f>
        <v>42.35</v>
      </c>
      <c r="BA9" s="13">
        <f t="shared" si="15"/>
        <v>4.2284602278955745</v>
      </c>
      <c r="BB9" s="13">
        <f aca="true" t="shared" si="19" ref="BB9:BB72">(AI9+AJ9+AK9+AL9)-(AG9+AM9+AN9)</f>
        <v>135.43957636566333</v>
      </c>
      <c r="BC9" s="13">
        <f t="shared" si="16"/>
        <v>3.8182323072040623</v>
      </c>
      <c r="BE9" s="5"/>
      <c r="BF9" s="5"/>
      <c r="BG9" s="5"/>
      <c r="BH9" s="5"/>
      <c r="BI9" s="5"/>
    </row>
    <row r="10" spans="1:61" ht="12.75">
      <c r="A10" s="2">
        <v>399652</v>
      </c>
      <c r="B10" s="2" t="s">
        <v>52</v>
      </c>
      <c r="D10" s="21"/>
      <c r="E10" s="62">
        <v>32540</v>
      </c>
      <c r="F10" s="5"/>
      <c r="G10" s="5"/>
      <c r="H10" s="5"/>
      <c r="I10" s="5"/>
      <c r="J10" s="5">
        <v>0.027</v>
      </c>
      <c r="K10" s="5">
        <v>0.025</v>
      </c>
      <c r="L10" s="5">
        <v>0.005</v>
      </c>
      <c r="M10" s="5">
        <v>0.13</v>
      </c>
      <c r="N10" s="5">
        <v>1.04</v>
      </c>
      <c r="O10" s="5">
        <v>0.06</v>
      </c>
      <c r="P10" s="5">
        <v>3.75</v>
      </c>
      <c r="Q10" s="5">
        <v>1.081</v>
      </c>
      <c r="R10" s="5">
        <v>5.38</v>
      </c>
      <c r="S10" s="18">
        <v>5.41</v>
      </c>
      <c r="T10" s="49">
        <v>13</v>
      </c>
      <c r="U10" s="49">
        <v>30.6</v>
      </c>
      <c r="V10" s="18"/>
      <c r="W10" s="5"/>
      <c r="X10" s="5"/>
      <c r="Y10" s="5"/>
      <c r="Z10" s="5"/>
      <c r="AA10" s="18">
        <f t="shared" si="0"/>
        <v>0.052000000000000005</v>
      </c>
      <c r="AB10" s="13"/>
      <c r="AC10" s="13"/>
      <c r="AD10" s="13"/>
      <c r="AE10" s="13"/>
      <c r="AF10" s="13">
        <f t="shared" si="4"/>
        <v>1.9285714285714286</v>
      </c>
      <c r="AG10" s="13">
        <f t="shared" si="5"/>
        <v>1.7857142857142858</v>
      </c>
      <c r="AH10" s="13">
        <f t="shared" si="6"/>
        <v>0.4838709677419355</v>
      </c>
      <c r="AI10" s="13">
        <f t="shared" si="7"/>
        <v>3.3333333333333335</v>
      </c>
      <c r="AJ10" s="13">
        <f t="shared" si="8"/>
        <v>52.00000000000001</v>
      </c>
      <c r="AK10" s="13">
        <f t="shared" si="9"/>
        <v>5</v>
      </c>
      <c r="AL10" s="13">
        <f t="shared" si="10"/>
        <v>163.04347826086956</v>
      </c>
      <c r="AM10" s="13">
        <f t="shared" si="11"/>
        <v>67.5625</v>
      </c>
      <c r="AN10" s="13">
        <f t="shared" si="12"/>
        <v>153.71428571428572</v>
      </c>
      <c r="AO10" s="18"/>
      <c r="AP10" s="18"/>
      <c r="AQ10" s="18"/>
      <c r="AR10" s="13"/>
      <c r="AS10" s="13"/>
      <c r="AT10" s="13"/>
      <c r="AU10" s="13"/>
      <c r="AV10" s="5"/>
      <c r="AW10" s="13">
        <f t="shared" si="13"/>
        <v>3.890451449942805</v>
      </c>
      <c r="AX10" s="13">
        <f t="shared" si="14"/>
        <v>3.7142857142857144</v>
      </c>
      <c r="AY10" s="13">
        <f t="shared" si="17"/>
        <v>225.30538302277432</v>
      </c>
      <c r="AZ10" s="13">
        <f t="shared" si="18"/>
        <v>223.0625</v>
      </c>
      <c r="BA10" s="13">
        <f t="shared" si="15"/>
        <v>1.01005495331028</v>
      </c>
      <c r="BB10" s="13">
        <f t="shared" si="19"/>
        <v>0.31431159420290555</v>
      </c>
      <c r="BC10" s="13">
        <f t="shared" si="16"/>
        <v>1.0606917730725713</v>
      </c>
      <c r="BE10" s="5"/>
      <c r="BF10" s="5"/>
      <c r="BG10" s="5"/>
      <c r="BH10" s="5"/>
      <c r="BI10" s="5"/>
    </row>
    <row r="11" spans="1:61" ht="12.75">
      <c r="A11" s="2">
        <v>399653</v>
      </c>
      <c r="B11" s="2" t="s">
        <v>53</v>
      </c>
      <c r="D11" s="21"/>
      <c r="E11" s="62">
        <v>32540</v>
      </c>
      <c r="F11" s="5"/>
      <c r="G11" s="5"/>
      <c r="H11" s="5"/>
      <c r="I11" s="5"/>
      <c r="J11" s="5">
        <v>0.027</v>
      </c>
      <c r="K11" s="5">
        <v>0.0251</v>
      </c>
      <c r="L11" s="5">
        <v>0.005</v>
      </c>
      <c r="M11" s="5">
        <v>0.13</v>
      </c>
      <c r="N11" s="5">
        <v>0.81</v>
      </c>
      <c r="O11" s="5">
        <v>0.38</v>
      </c>
      <c r="P11" s="5">
        <v>3.1</v>
      </c>
      <c r="Q11" s="5">
        <v>1.073</v>
      </c>
      <c r="R11" s="5">
        <v>2.623</v>
      </c>
      <c r="S11" s="18">
        <v>5.94</v>
      </c>
      <c r="T11" s="49">
        <v>13.2</v>
      </c>
      <c r="U11" s="49">
        <v>25.7</v>
      </c>
      <c r="V11" s="18"/>
      <c r="W11" s="5"/>
      <c r="X11" s="5"/>
      <c r="Y11" s="5"/>
      <c r="Z11" s="5"/>
      <c r="AA11" s="18">
        <f t="shared" si="0"/>
        <v>0.0521</v>
      </c>
      <c r="AB11" s="13"/>
      <c r="AC11" s="13"/>
      <c r="AD11" s="13"/>
      <c r="AE11" s="13"/>
      <c r="AF11" s="13">
        <f t="shared" si="4"/>
        <v>1.9285714285714286</v>
      </c>
      <c r="AG11" s="13">
        <f t="shared" si="5"/>
        <v>1.792857142857143</v>
      </c>
      <c r="AH11" s="13">
        <f t="shared" si="6"/>
        <v>0.4838709677419355</v>
      </c>
      <c r="AI11" s="13">
        <f t="shared" si="7"/>
        <v>3.3333333333333335</v>
      </c>
      <c r="AJ11" s="13">
        <f t="shared" si="8"/>
        <v>40.5</v>
      </c>
      <c r="AK11" s="13">
        <f t="shared" si="9"/>
        <v>31.666666666666668</v>
      </c>
      <c r="AL11" s="13">
        <f t="shared" si="10"/>
        <v>134.7826086956522</v>
      </c>
      <c r="AM11" s="13">
        <f t="shared" si="11"/>
        <v>67.0625</v>
      </c>
      <c r="AN11" s="13">
        <f t="shared" si="12"/>
        <v>74.94285714285715</v>
      </c>
      <c r="AO11" s="18"/>
      <c r="AP11" s="18"/>
      <c r="AQ11" s="18"/>
      <c r="AR11" s="13"/>
      <c r="AS11" s="13"/>
      <c r="AT11" s="13"/>
      <c r="AU11" s="13"/>
      <c r="AV11" s="5"/>
      <c r="AW11" s="13">
        <f t="shared" si="13"/>
        <v>1.1481536214968817</v>
      </c>
      <c r="AX11" s="13">
        <f t="shared" si="14"/>
        <v>3.7214285714285715</v>
      </c>
      <c r="AY11" s="13">
        <f t="shared" si="17"/>
        <v>212.21118012422363</v>
      </c>
      <c r="AZ11" s="13">
        <f t="shared" si="18"/>
        <v>143.7982142857143</v>
      </c>
      <c r="BA11" s="13">
        <f t="shared" si="15"/>
        <v>1.4757567135192573</v>
      </c>
      <c r="BB11" s="13">
        <f t="shared" si="19"/>
        <v>66.48439440993789</v>
      </c>
      <c r="BC11" s="13">
        <f t="shared" si="16"/>
        <v>1.7984717134379817</v>
      </c>
      <c r="BE11" s="5"/>
      <c r="BF11" s="5"/>
      <c r="BG11" s="5"/>
      <c r="BH11" s="5"/>
      <c r="BI11" s="5"/>
    </row>
    <row r="12" spans="1:61" ht="12.75">
      <c r="A12" s="2">
        <v>399654</v>
      </c>
      <c r="B12" s="2" t="s">
        <v>54</v>
      </c>
      <c r="D12" s="21"/>
      <c r="E12" s="62">
        <v>32540</v>
      </c>
      <c r="F12" s="5"/>
      <c r="G12" s="5"/>
      <c r="H12" s="5"/>
      <c r="I12" s="5"/>
      <c r="J12" s="5">
        <v>0.01</v>
      </c>
      <c r="K12" s="5">
        <v>0.0255</v>
      </c>
      <c r="L12" s="5">
        <v>0.005</v>
      </c>
      <c r="M12" s="5">
        <v>0.13</v>
      </c>
      <c r="N12" s="5">
        <v>0.86</v>
      </c>
      <c r="O12" s="5">
        <v>0.38</v>
      </c>
      <c r="P12" s="5">
        <v>3.1</v>
      </c>
      <c r="Q12" s="5">
        <v>1.073</v>
      </c>
      <c r="R12" s="5">
        <v>3.153</v>
      </c>
      <c r="S12" s="18">
        <v>6.03</v>
      </c>
      <c r="T12" s="49">
        <v>13.7</v>
      </c>
      <c r="U12" s="49">
        <v>26.6</v>
      </c>
      <c r="V12" s="18"/>
      <c r="W12" s="5"/>
      <c r="X12" s="5"/>
      <c r="Y12" s="5"/>
      <c r="Z12" s="5"/>
      <c r="AA12" s="18">
        <f t="shared" si="0"/>
        <v>0.0355</v>
      </c>
      <c r="AB12" s="13"/>
      <c r="AC12" s="13"/>
      <c r="AD12" s="13"/>
      <c r="AE12" s="13"/>
      <c r="AF12" s="13">
        <f t="shared" si="4"/>
        <v>0.7142857142857143</v>
      </c>
      <c r="AG12" s="13">
        <f t="shared" si="5"/>
        <v>1.8214285714285712</v>
      </c>
      <c r="AH12" s="13">
        <f t="shared" si="6"/>
        <v>0.4838709677419355</v>
      </c>
      <c r="AI12" s="13">
        <f t="shared" si="7"/>
        <v>3.3333333333333335</v>
      </c>
      <c r="AJ12" s="13">
        <f t="shared" si="8"/>
        <v>43</v>
      </c>
      <c r="AK12" s="13">
        <f t="shared" si="9"/>
        <v>31.666666666666668</v>
      </c>
      <c r="AL12" s="13">
        <f t="shared" si="10"/>
        <v>134.7826086956522</v>
      </c>
      <c r="AM12" s="13">
        <f t="shared" si="11"/>
        <v>67.0625</v>
      </c>
      <c r="AN12" s="13">
        <f t="shared" si="12"/>
        <v>90.08571428571429</v>
      </c>
      <c r="AO12" s="18"/>
      <c r="AP12" s="18"/>
      <c r="AQ12" s="18"/>
      <c r="AR12" s="13"/>
      <c r="AS12" s="13"/>
      <c r="AT12" s="13"/>
      <c r="AU12" s="13"/>
      <c r="AV12" s="5"/>
      <c r="AW12" s="13">
        <f t="shared" si="13"/>
        <v>0.9332543007969905</v>
      </c>
      <c r="AX12" s="13">
        <f t="shared" si="14"/>
        <v>2.5357142857142856</v>
      </c>
      <c r="AY12" s="13">
        <f t="shared" si="17"/>
        <v>213.4968944099379</v>
      </c>
      <c r="AZ12" s="13">
        <f t="shared" si="18"/>
        <v>158.96964285714284</v>
      </c>
      <c r="BA12" s="13">
        <f t="shared" si="15"/>
        <v>1.3430041772302128</v>
      </c>
      <c r="BB12" s="13">
        <f t="shared" si="19"/>
        <v>53.81296583850934</v>
      </c>
      <c r="BC12" s="13">
        <f t="shared" si="16"/>
        <v>1.4961596271322</v>
      </c>
      <c r="BE12" s="5"/>
      <c r="BF12" s="5"/>
      <c r="BG12" s="5"/>
      <c r="BH12" s="5"/>
      <c r="BI12" s="5"/>
    </row>
    <row r="13" spans="1:61" ht="12.75">
      <c r="A13" s="2">
        <v>399655</v>
      </c>
      <c r="B13" s="2" t="s">
        <v>55</v>
      </c>
      <c r="D13" s="21"/>
      <c r="E13" s="62">
        <v>32540</v>
      </c>
      <c r="F13" s="5"/>
      <c r="G13" s="5"/>
      <c r="H13" s="5"/>
      <c r="I13" s="5"/>
      <c r="J13" s="5">
        <v>0.01</v>
      </c>
      <c r="K13" s="5">
        <v>0.025</v>
      </c>
      <c r="L13" s="5">
        <v>0.005</v>
      </c>
      <c r="M13" s="5">
        <v>0.13</v>
      </c>
      <c r="N13" s="5">
        <v>0.7</v>
      </c>
      <c r="O13" s="5">
        <v>0.35</v>
      </c>
      <c r="P13" s="5">
        <v>2.5</v>
      </c>
      <c r="Q13" s="5">
        <v>0.908</v>
      </c>
      <c r="R13" s="5">
        <v>3.153</v>
      </c>
      <c r="S13" s="18">
        <v>5.77</v>
      </c>
      <c r="T13" s="49">
        <v>13.9</v>
      </c>
      <c r="U13" s="49">
        <v>24.1</v>
      </c>
      <c r="V13" s="18"/>
      <c r="W13" s="5"/>
      <c r="X13" s="5"/>
      <c r="Y13" s="5"/>
      <c r="Z13" s="5"/>
      <c r="AA13" s="18">
        <f t="shared" si="0"/>
        <v>0.035</v>
      </c>
      <c r="AB13" s="13"/>
      <c r="AC13" s="13"/>
      <c r="AD13" s="13"/>
      <c r="AE13" s="13"/>
      <c r="AF13" s="13">
        <f t="shared" si="4"/>
        <v>0.7142857142857143</v>
      </c>
      <c r="AG13" s="13">
        <f t="shared" si="5"/>
        <v>1.7857142857142858</v>
      </c>
      <c r="AH13" s="13">
        <f t="shared" si="6"/>
        <v>0.4838709677419355</v>
      </c>
      <c r="AI13" s="13">
        <f t="shared" si="7"/>
        <v>3.3333333333333335</v>
      </c>
      <c r="AJ13" s="13">
        <f t="shared" si="8"/>
        <v>34.99999999999999</v>
      </c>
      <c r="AK13" s="13">
        <f t="shared" si="9"/>
        <v>29.166666666666664</v>
      </c>
      <c r="AL13" s="13">
        <f t="shared" si="10"/>
        <v>108.69565217391305</v>
      </c>
      <c r="AM13" s="13">
        <f t="shared" si="11"/>
        <v>56.75</v>
      </c>
      <c r="AN13" s="13">
        <f t="shared" si="12"/>
        <v>90.08571428571429</v>
      </c>
      <c r="AO13" s="18"/>
      <c r="AP13" s="18"/>
      <c r="AQ13" s="18"/>
      <c r="AR13" s="13"/>
      <c r="AS13" s="13"/>
      <c r="AT13" s="13"/>
      <c r="AU13" s="13"/>
      <c r="AV13" s="5"/>
      <c r="AW13" s="13">
        <f t="shared" si="13"/>
        <v>1.6982436524617461</v>
      </c>
      <c r="AX13" s="13">
        <f t="shared" si="14"/>
        <v>2.5</v>
      </c>
      <c r="AY13" s="13">
        <f t="shared" si="17"/>
        <v>176.90993788819873</v>
      </c>
      <c r="AZ13" s="13">
        <f t="shared" si="18"/>
        <v>148.62142857142857</v>
      </c>
      <c r="BA13" s="13">
        <f t="shared" si="15"/>
        <v>1.1903393715743655</v>
      </c>
      <c r="BB13" s="13">
        <f t="shared" si="19"/>
        <v>27.574223602484494</v>
      </c>
      <c r="BC13" s="13">
        <f t="shared" si="16"/>
        <v>1.2065803444614516</v>
      </c>
      <c r="BE13" s="5"/>
      <c r="BF13" s="5"/>
      <c r="BG13" s="5"/>
      <c r="BH13" s="5"/>
      <c r="BI13" s="5"/>
    </row>
    <row r="14" spans="1:61" ht="12.75">
      <c r="A14" s="2">
        <v>399656</v>
      </c>
      <c r="B14" s="2" t="s">
        <v>56</v>
      </c>
      <c r="D14" s="21"/>
      <c r="E14" s="62">
        <v>32540</v>
      </c>
      <c r="F14" s="5"/>
      <c r="G14" s="5"/>
      <c r="H14" s="5"/>
      <c r="I14" s="5"/>
      <c r="J14" s="5">
        <v>0.013</v>
      </c>
      <c r="K14" s="5">
        <v>0.026</v>
      </c>
      <c r="L14" s="5">
        <v>0.005</v>
      </c>
      <c r="M14" s="5">
        <v>0.13</v>
      </c>
      <c r="N14" s="5">
        <v>0.81</v>
      </c>
      <c r="O14" s="5">
        <v>0.34</v>
      </c>
      <c r="P14" s="5">
        <v>2.8</v>
      </c>
      <c r="Q14" s="5">
        <v>1.031</v>
      </c>
      <c r="R14" s="5">
        <v>2.095</v>
      </c>
      <c r="S14" s="18">
        <v>5.96</v>
      </c>
      <c r="T14" s="49">
        <v>13.4</v>
      </c>
      <c r="U14" s="49">
        <v>23.8</v>
      </c>
      <c r="V14" s="18"/>
      <c r="W14" s="5"/>
      <c r="X14" s="5"/>
      <c r="Y14" s="5"/>
      <c r="Z14" s="5"/>
      <c r="AA14" s="18">
        <f t="shared" si="0"/>
        <v>0.039</v>
      </c>
      <c r="AB14" s="13"/>
      <c r="AC14" s="13"/>
      <c r="AD14" s="13"/>
      <c r="AE14" s="13"/>
      <c r="AF14" s="13">
        <f t="shared" si="4"/>
        <v>0.9285714285714286</v>
      </c>
      <c r="AG14" s="13">
        <f t="shared" si="5"/>
        <v>1.8571428571428572</v>
      </c>
      <c r="AH14" s="13">
        <f t="shared" si="6"/>
        <v>0.4838709677419355</v>
      </c>
      <c r="AI14" s="13">
        <f t="shared" si="7"/>
        <v>3.3333333333333335</v>
      </c>
      <c r="AJ14" s="13">
        <f t="shared" si="8"/>
        <v>40.5</v>
      </c>
      <c r="AK14" s="13">
        <f t="shared" si="9"/>
        <v>28.333333333333336</v>
      </c>
      <c r="AL14" s="13">
        <f t="shared" si="10"/>
        <v>121.7391304347826</v>
      </c>
      <c r="AM14" s="13">
        <f t="shared" si="11"/>
        <v>64.4375</v>
      </c>
      <c r="AN14" s="13">
        <f t="shared" si="12"/>
        <v>59.85714285714287</v>
      </c>
      <c r="AO14" s="18"/>
      <c r="AP14" s="18"/>
      <c r="AQ14" s="18"/>
      <c r="AR14" s="13"/>
      <c r="AS14" s="13"/>
      <c r="AT14" s="13"/>
      <c r="AU14" s="13"/>
      <c r="AV14" s="5"/>
      <c r="AW14" s="13">
        <f t="shared" si="13"/>
        <v>1.096478196143185</v>
      </c>
      <c r="AX14" s="13">
        <f t="shared" si="14"/>
        <v>2.7857142857142856</v>
      </c>
      <c r="AY14" s="13">
        <f t="shared" si="17"/>
        <v>194.8343685300207</v>
      </c>
      <c r="AZ14" s="13">
        <f t="shared" si="18"/>
        <v>126.15178571428572</v>
      </c>
      <c r="BA14" s="13">
        <f t="shared" si="15"/>
        <v>1.5444439999548671</v>
      </c>
      <c r="BB14" s="13">
        <f t="shared" si="19"/>
        <v>67.75401138716353</v>
      </c>
      <c r="BC14" s="13">
        <f t="shared" si="16"/>
        <v>2.033827954757704</v>
      </c>
      <c r="BE14" s="5"/>
      <c r="BF14" s="5"/>
      <c r="BG14" s="5"/>
      <c r="BH14" s="5"/>
      <c r="BI14" s="5"/>
    </row>
    <row r="15" spans="1:61" ht="12.75">
      <c r="A15" s="2">
        <v>399657</v>
      </c>
      <c r="B15" s="2" t="s">
        <v>57</v>
      </c>
      <c r="D15" s="21"/>
      <c r="E15" s="62">
        <v>32540</v>
      </c>
      <c r="F15" s="5"/>
      <c r="G15" s="5"/>
      <c r="H15" s="5"/>
      <c r="I15" s="5"/>
      <c r="J15" s="5">
        <v>0.043</v>
      </c>
      <c r="K15" s="5">
        <v>0.074</v>
      </c>
      <c r="L15" s="5">
        <v>0.005</v>
      </c>
      <c r="M15" s="5">
        <v>0.13</v>
      </c>
      <c r="N15" s="5">
        <v>0.84</v>
      </c>
      <c r="O15" s="5">
        <v>0.34</v>
      </c>
      <c r="P15" s="5">
        <v>3.1</v>
      </c>
      <c r="Q15" s="5">
        <v>0.949</v>
      </c>
      <c r="R15" s="5">
        <v>2.095</v>
      </c>
      <c r="S15" s="18">
        <v>6.09</v>
      </c>
      <c r="T15" s="49">
        <v>13.5</v>
      </c>
      <c r="U15" s="49">
        <v>24.5</v>
      </c>
      <c r="V15" s="18"/>
      <c r="W15" s="5"/>
      <c r="X15" s="5"/>
      <c r="Y15" s="5"/>
      <c r="Z15" s="5"/>
      <c r="AA15" s="18">
        <f t="shared" si="0"/>
        <v>0.11699999999999999</v>
      </c>
      <c r="AB15" s="13"/>
      <c r="AC15" s="13"/>
      <c r="AD15" s="13"/>
      <c r="AE15" s="13"/>
      <c r="AF15" s="13">
        <f t="shared" si="4"/>
        <v>3.071428571428571</v>
      </c>
      <c r="AG15" s="13">
        <f t="shared" si="5"/>
        <v>5.285714285714285</v>
      </c>
      <c r="AH15" s="13">
        <f t="shared" si="6"/>
        <v>0.4838709677419355</v>
      </c>
      <c r="AI15" s="13">
        <f t="shared" si="7"/>
        <v>3.3333333333333335</v>
      </c>
      <c r="AJ15" s="13">
        <f t="shared" si="8"/>
        <v>41.99999999999999</v>
      </c>
      <c r="AK15" s="13">
        <f t="shared" si="9"/>
        <v>28.333333333333336</v>
      </c>
      <c r="AL15" s="13">
        <f t="shared" si="10"/>
        <v>134.7826086956522</v>
      </c>
      <c r="AM15" s="13">
        <f t="shared" si="11"/>
        <v>59.3125</v>
      </c>
      <c r="AN15" s="13">
        <f t="shared" si="12"/>
        <v>59.85714285714287</v>
      </c>
      <c r="AO15" s="18"/>
      <c r="AP15" s="18"/>
      <c r="AQ15" s="18"/>
      <c r="AR15" s="13"/>
      <c r="AS15" s="13"/>
      <c r="AT15" s="13"/>
      <c r="AU15" s="13"/>
      <c r="AV15" s="5"/>
      <c r="AW15" s="13">
        <f t="shared" si="13"/>
        <v>0.8128305161640995</v>
      </c>
      <c r="AX15" s="13">
        <f t="shared" si="14"/>
        <v>8.357142857142856</v>
      </c>
      <c r="AY15" s="13">
        <f t="shared" si="17"/>
        <v>211.52070393374743</v>
      </c>
      <c r="AZ15" s="13">
        <f t="shared" si="18"/>
        <v>124.45535714285714</v>
      </c>
      <c r="BA15" s="13">
        <f t="shared" si="15"/>
        <v>1.6995709046975904</v>
      </c>
      <c r="BB15" s="13">
        <f t="shared" si="19"/>
        <v>83.9939182194617</v>
      </c>
      <c r="BC15" s="13">
        <f t="shared" si="16"/>
        <v>2.2517380927674586</v>
      </c>
      <c r="BE15" s="5"/>
      <c r="BF15" s="5"/>
      <c r="BG15" s="5"/>
      <c r="BH15" s="5"/>
      <c r="BI15" s="5"/>
    </row>
    <row r="16" spans="1:61" ht="12.75">
      <c r="A16" s="2">
        <v>399658</v>
      </c>
      <c r="B16" s="2" t="s">
        <v>58</v>
      </c>
      <c r="D16" s="21"/>
      <c r="E16" s="62">
        <v>32540</v>
      </c>
      <c r="F16" s="5"/>
      <c r="G16" s="5"/>
      <c r="H16" s="5"/>
      <c r="I16" s="5"/>
      <c r="J16" s="5">
        <v>0.01</v>
      </c>
      <c r="K16" s="5">
        <v>0.025</v>
      </c>
      <c r="L16" s="5">
        <v>0.005</v>
      </c>
      <c r="M16" s="5">
        <v>0.25</v>
      </c>
      <c r="N16" s="5">
        <v>0.9</v>
      </c>
      <c r="O16" s="5">
        <v>0.48</v>
      </c>
      <c r="P16" s="5">
        <v>3.75</v>
      </c>
      <c r="Q16" s="5">
        <v>0.826</v>
      </c>
      <c r="R16" s="5">
        <v>4.576</v>
      </c>
      <c r="S16" s="18">
        <v>5.82</v>
      </c>
      <c r="T16" s="49">
        <v>13.5</v>
      </c>
      <c r="U16" s="49">
        <v>30.6</v>
      </c>
      <c r="V16" s="18"/>
      <c r="W16" s="5"/>
      <c r="X16" s="5"/>
      <c r="Y16" s="5"/>
      <c r="Z16" s="5"/>
      <c r="AA16" s="18">
        <f t="shared" si="0"/>
        <v>0.035</v>
      </c>
      <c r="AB16" s="13"/>
      <c r="AC16" s="13"/>
      <c r="AD16" s="13"/>
      <c r="AE16" s="13"/>
      <c r="AF16" s="13">
        <f t="shared" si="4"/>
        <v>0.7142857142857143</v>
      </c>
      <c r="AG16" s="13">
        <f t="shared" si="5"/>
        <v>1.7857142857142858</v>
      </c>
      <c r="AH16" s="13">
        <f t="shared" si="6"/>
        <v>0.4838709677419355</v>
      </c>
      <c r="AI16" s="13">
        <f t="shared" si="7"/>
        <v>6.41025641025641</v>
      </c>
      <c r="AJ16" s="13">
        <f t="shared" si="8"/>
        <v>45</v>
      </c>
      <c r="AK16" s="13">
        <f t="shared" si="9"/>
        <v>40</v>
      </c>
      <c r="AL16" s="13">
        <f t="shared" si="10"/>
        <v>163.04347826086956</v>
      </c>
      <c r="AM16" s="13">
        <f t="shared" si="11"/>
        <v>51.625</v>
      </c>
      <c r="AN16" s="13">
        <f t="shared" si="12"/>
        <v>130.74285714285713</v>
      </c>
      <c r="AO16" s="18"/>
      <c r="AP16" s="18"/>
      <c r="AQ16" s="18"/>
      <c r="AR16" s="13"/>
      <c r="AS16" s="13"/>
      <c r="AT16" s="13"/>
      <c r="AU16" s="13"/>
      <c r="AV16" s="5"/>
      <c r="AW16" s="13">
        <f t="shared" si="13"/>
        <v>1.5135612484362073</v>
      </c>
      <c r="AX16" s="13">
        <f t="shared" si="14"/>
        <v>2.5</v>
      </c>
      <c r="AY16" s="13">
        <f t="shared" si="17"/>
        <v>255.1680203854117</v>
      </c>
      <c r="AZ16" s="13">
        <f t="shared" si="18"/>
        <v>184.1535714285714</v>
      </c>
      <c r="BA16" s="13">
        <f t="shared" si="15"/>
        <v>1.3856262379596858</v>
      </c>
      <c r="BB16" s="13">
        <f t="shared" si="19"/>
        <v>70.30016324255456</v>
      </c>
      <c r="BC16" s="13">
        <f t="shared" si="16"/>
        <v>1.2470545758589238</v>
      </c>
      <c r="BE16" s="5"/>
      <c r="BF16" s="5"/>
      <c r="BG16" s="5"/>
      <c r="BH16" s="5"/>
      <c r="BI16" s="5"/>
    </row>
    <row r="17" spans="1:61" ht="12.75">
      <c r="A17" s="2">
        <v>399659</v>
      </c>
      <c r="B17" s="2" t="s">
        <v>59</v>
      </c>
      <c r="D17" s="21"/>
      <c r="E17" s="62">
        <v>32540</v>
      </c>
      <c r="F17" s="5"/>
      <c r="G17" s="5"/>
      <c r="H17" s="5"/>
      <c r="I17" s="5"/>
      <c r="J17" s="5">
        <v>0.01</v>
      </c>
      <c r="K17" s="5">
        <v>0.026</v>
      </c>
      <c r="L17" s="5">
        <v>0.005</v>
      </c>
      <c r="M17" s="5">
        <v>0.25</v>
      </c>
      <c r="N17" s="5">
        <v>0.88</v>
      </c>
      <c r="O17" s="5">
        <v>0.35</v>
      </c>
      <c r="P17" s="5">
        <v>3.75</v>
      </c>
      <c r="Q17" s="5">
        <v>0.949</v>
      </c>
      <c r="R17" s="5">
        <v>2.095</v>
      </c>
      <c r="S17" s="18">
        <v>6.09</v>
      </c>
      <c r="T17" s="49">
        <v>13.6</v>
      </c>
      <c r="U17" s="49">
        <v>25.7</v>
      </c>
      <c r="V17" s="18"/>
      <c r="W17" s="5"/>
      <c r="X17" s="5"/>
      <c r="Y17" s="5"/>
      <c r="Z17" s="5"/>
      <c r="AA17" s="18">
        <f t="shared" si="0"/>
        <v>0.036</v>
      </c>
      <c r="AB17" s="13"/>
      <c r="AC17" s="13"/>
      <c r="AD17" s="13"/>
      <c r="AE17" s="13"/>
      <c r="AF17" s="13">
        <f t="shared" si="4"/>
        <v>0.7142857142857143</v>
      </c>
      <c r="AG17" s="13">
        <f t="shared" si="5"/>
        <v>1.8571428571428572</v>
      </c>
      <c r="AH17" s="13">
        <f t="shared" si="6"/>
        <v>0.4838709677419355</v>
      </c>
      <c r="AI17" s="13">
        <f t="shared" si="7"/>
        <v>6.41025641025641</v>
      </c>
      <c r="AJ17" s="13">
        <f t="shared" si="8"/>
        <v>44</v>
      </c>
      <c r="AK17" s="13">
        <f t="shared" si="9"/>
        <v>29.166666666666664</v>
      </c>
      <c r="AL17" s="13">
        <f t="shared" si="10"/>
        <v>163.04347826086956</v>
      </c>
      <c r="AM17" s="13">
        <f t="shared" si="11"/>
        <v>59.3125</v>
      </c>
      <c r="AN17" s="13">
        <f t="shared" si="12"/>
        <v>59.85714285714287</v>
      </c>
      <c r="AO17" s="18"/>
      <c r="AP17" s="18"/>
      <c r="AQ17" s="18"/>
      <c r="AR17" s="13"/>
      <c r="AS17" s="13"/>
      <c r="AT17" s="13"/>
      <c r="AU17" s="13"/>
      <c r="AV17" s="5"/>
      <c r="AW17" s="13">
        <f t="shared" si="13"/>
        <v>0.8128305161640995</v>
      </c>
      <c r="AX17" s="13">
        <f t="shared" si="14"/>
        <v>2.5714285714285716</v>
      </c>
      <c r="AY17" s="13">
        <f t="shared" si="17"/>
        <v>243.33468705207835</v>
      </c>
      <c r="AZ17" s="13">
        <f t="shared" si="18"/>
        <v>121.02678571428572</v>
      </c>
      <c r="BA17" s="13">
        <f t="shared" si="15"/>
        <v>2.0105853891429564</v>
      </c>
      <c r="BB17" s="13">
        <f t="shared" si="19"/>
        <v>121.5936156235069</v>
      </c>
      <c r="BC17" s="13">
        <f t="shared" si="16"/>
        <v>2.7238767251219254</v>
      </c>
      <c r="BE17" s="5"/>
      <c r="BF17" s="5"/>
      <c r="BG17" s="5"/>
      <c r="BH17" s="5"/>
      <c r="BI17" s="5"/>
    </row>
    <row r="18" spans="1:61" ht="12.75">
      <c r="A18" s="2">
        <v>399660</v>
      </c>
      <c r="B18" s="2" t="s">
        <v>60</v>
      </c>
      <c r="D18" s="21"/>
      <c r="E18" s="62">
        <v>32540</v>
      </c>
      <c r="F18" s="5"/>
      <c r="G18" s="5"/>
      <c r="H18" s="5"/>
      <c r="I18" s="5"/>
      <c r="J18" s="5">
        <v>0.01</v>
      </c>
      <c r="K18" s="5">
        <v>0.0251</v>
      </c>
      <c r="L18" s="5">
        <v>0.005</v>
      </c>
      <c r="M18" s="5">
        <v>0.38</v>
      </c>
      <c r="N18" s="5">
        <v>0.91</v>
      </c>
      <c r="O18" s="5">
        <v>0.4</v>
      </c>
      <c r="P18" s="5">
        <v>3.75</v>
      </c>
      <c r="Q18" s="5">
        <v>0.908</v>
      </c>
      <c r="R18" s="5">
        <v>3.863</v>
      </c>
      <c r="S18" s="18">
        <v>5.99</v>
      </c>
      <c r="T18" s="49">
        <v>14.4</v>
      </c>
      <c r="U18" s="49">
        <v>27.7</v>
      </c>
      <c r="V18" s="18"/>
      <c r="W18" s="5"/>
      <c r="X18" s="5"/>
      <c r="Y18" s="5"/>
      <c r="Z18" s="5"/>
      <c r="AA18" s="18">
        <f t="shared" si="0"/>
        <v>0.0351</v>
      </c>
      <c r="AB18" s="13"/>
      <c r="AC18" s="13"/>
      <c r="AD18" s="13"/>
      <c r="AE18" s="13"/>
      <c r="AF18" s="13">
        <f t="shared" si="4"/>
        <v>0.7142857142857143</v>
      </c>
      <c r="AG18" s="13">
        <f t="shared" si="5"/>
        <v>1.792857142857143</v>
      </c>
      <c r="AH18" s="13">
        <f t="shared" si="6"/>
        <v>0.4838709677419355</v>
      </c>
      <c r="AI18" s="13">
        <f t="shared" si="7"/>
        <v>9.743589743589745</v>
      </c>
      <c r="AJ18" s="13">
        <f t="shared" si="8"/>
        <v>45.5</v>
      </c>
      <c r="AK18" s="13">
        <f t="shared" si="9"/>
        <v>33.333333333333336</v>
      </c>
      <c r="AL18" s="13">
        <f t="shared" si="10"/>
        <v>163.04347826086956</v>
      </c>
      <c r="AM18" s="13">
        <f t="shared" si="11"/>
        <v>56.75</v>
      </c>
      <c r="AN18" s="13">
        <f t="shared" si="12"/>
        <v>110.37142857142857</v>
      </c>
      <c r="AO18" s="18"/>
      <c r="AP18" s="18"/>
      <c r="AQ18" s="18"/>
      <c r="AR18" s="13"/>
      <c r="AS18" s="13"/>
      <c r="AT18" s="13"/>
      <c r="AU18" s="13"/>
      <c r="AV18" s="5"/>
      <c r="AW18" s="13">
        <f t="shared" si="13"/>
        <v>1.0232929922807537</v>
      </c>
      <c r="AX18" s="13">
        <f t="shared" si="14"/>
        <v>2.507142857142857</v>
      </c>
      <c r="AY18" s="13">
        <f t="shared" si="17"/>
        <v>252.33468705207835</v>
      </c>
      <c r="AZ18" s="13">
        <f t="shared" si="18"/>
        <v>168.9142857142857</v>
      </c>
      <c r="BA18" s="13">
        <f t="shared" si="15"/>
        <v>1.4938623218577034</v>
      </c>
      <c r="BB18" s="13">
        <f t="shared" si="19"/>
        <v>82.70611562350695</v>
      </c>
      <c r="BC18" s="13">
        <f t="shared" si="16"/>
        <v>1.4772254049004492</v>
      </c>
      <c r="BE18" s="5"/>
      <c r="BF18" s="5"/>
      <c r="BG18" s="5"/>
      <c r="BH18" s="5"/>
      <c r="BI18" s="5"/>
    </row>
    <row r="19" spans="1:61" ht="12.75">
      <c r="A19" s="2">
        <v>399661</v>
      </c>
      <c r="B19" s="2" t="s">
        <v>61</v>
      </c>
      <c r="D19" s="21"/>
      <c r="E19" s="62">
        <v>32540</v>
      </c>
      <c r="F19" s="5"/>
      <c r="G19" s="5"/>
      <c r="H19" s="5"/>
      <c r="I19" s="5"/>
      <c r="J19" s="5">
        <v>0.013</v>
      </c>
      <c r="K19" s="5">
        <v>0.0252</v>
      </c>
      <c r="L19" s="5">
        <v>0.005</v>
      </c>
      <c r="M19" s="5">
        <v>0.13</v>
      </c>
      <c r="N19" s="5">
        <v>0.9</v>
      </c>
      <c r="O19" s="5">
        <v>0.38</v>
      </c>
      <c r="P19" s="5">
        <v>3.75</v>
      </c>
      <c r="Q19" s="5">
        <v>0.949</v>
      </c>
      <c r="R19" s="5">
        <v>2.447</v>
      </c>
      <c r="S19" s="18">
        <v>6.09</v>
      </c>
      <c r="T19" s="49">
        <v>14.7</v>
      </c>
      <c r="U19" s="49">
        <v>26.9</v>
      </c>
      <c r="V19" s="18"/>
      <c r="W19" s="5"/>
      <c r="X19" s="5"/>
      <c r="Y19" s="5"/>
      <c r="Z19" s="5"/>
      <c r="AA19" s="18">
        <f t="shared" si="0"/>
        <v>0.0382</v>
      </c>
      <c r="AB19" s="13"/>
      <c r="AC19" s="13"/>
      <c r="AD19" s="13"/>
      <c r="AE19" s="13"/>
      <c r="AF19" s="13">
        <f t="shared" si="4"/>
        <v>0.9285714285714286</v>
      </c>
      <c r="AG19" s="13">
        <f t="shared" si="5"/>
        <v>1.8</v>
      </c>
      <c r="AH19" s="13">
        <f t="shared" si="6"/>
        <v>0.4838709677419355</v>
      </c>
      <c r="AI19" s="13">
        <f t="shared" si="7"/>
        <v>3.3333333333333335</v>
      </c>
      <c r="AJ19" s="13">
        <f t="shared" si="8"/>
        <v>45</v>
      </c>
      <c r="AK19" s="13">
        <f t="shared" si="9"/>
        <v>31.666666666666668</v>
      </c>
      <c r="AL19" s="13">
        <f t="shared" si="10"/>
        <v>163.04347826086956</v>
      </c>
      <c r="AM19" s="13">
        <f t="shared" si="11"/>
        <v>59.3125</v>
      </c>
      <c r="AN19" s="13">
        <f t="shared" si="12"/>
        <v>69.91428571428573</v>
      </c>
      <c r="AO19" s="18"/>
      <c r="AP19" s="18"/>
      <c r="AQ19" s="18"/>
      <c r="AR19" s="13"/>
      <c r="AS19" s="13"/>
      <c r="AT19" s="13"/>
      <c r="AU19" s="13"/>
      <c r="AV19" s="5"/>
      <c r="AW19" s="13">
        <f t="shared" si="13"/>
        <v>0.8128305161640995</v>
      </c>
      <c r="AX19" s="13">
        <f t="shared" si="14"/>
        <v>2.7285714285714286</v>
      </c>
      <c r="AY19" s="13">
        <f t="shared" si="17"/>
        <v>243.972049689441</v>
      </c>
      <c r="AZ19" s="13">
        <f t="shared" si="18"/>
        <v>131.02678571428572</v>
      </c>
      <c r="BA19" s="13">
        <f t="shared" si="15"/>
        <v>1.8620013332345753</v>
      </c>
      <c r="BB19" s="13">
        <f t="shared" si="19"/>
        <v>112.01669254658384</v>
      </c>
      <c r="BC19" s="13">
        <f t="shared" si="16"/>
        <v>2.3320481157051223</v>
      </c>
      <c r="BE19" s="5"/>
      <c r="BF19" s="5"/>
      <c r="BG19" s="5"/>
      <c r="BH19" s="5"/>
      <c r="BI19" s="5"/>
    </row>
    <row r="20" spans="1:61" ht="12.75">
      <c r="A20" s="2">
        <v>399854</v>
      </c>
      <c r="B20" s="2" t="s">
        <v>62</v>
      </c>
      <c r="D20" s="21"/>
      <c r="E20" s="62">
        <v>32568</v>
      </c>
      <c r="F20" s="5"/>
      <c r="G20" s="5"/>
      <c r="H20" s="5"/>
      <c r="I20" s="5"/>
      <c r="J20" s="5">
        <v>0.025</v>
      </c>
      <c r="K20" s="5">
        <v>0.0251</v>
      </c>
      <c r="L20" s="5">
        <v>0.005</v>
      </c>
      <c r="M20" s="5">
        <v>0.13</v>
      </c>
      <c r="N20" s="5">
        <v>0.83</v>
      </c>
      <c r="O20" s="5">
        <v>0.46</v>
      </c>
      <c r="P20" s="5">
        <v>3.75</v>
      </c>
      <c r="Q20" s="5">
        <v>0.704</v>
      </c>
      <c r="R20" s="5">
        <v>6.38</v>
      </c>
      <c r="S20" s="5">
        <v>4.93</v>
      </c>
      <c r="T20" s="50">
        <v>18.9</v>
      </c>
      <c r="U20" s="50">
        <v>32.1</v>
      </c>
      <c r="V20" s="20"/>
      <c r="W20" s="16"/>
      <c r="X20" s="16"/>
      <c r="Y20" s="16"/>
      <c r="Z20" s="5"/>
      <c r="AA20" s="18">
        <f t="shared" si="0"/>
        <v>0.050100000000000006</v>
      </c>
      <c r="AB20" s="13"/>
      <c r="AC20" s="13"/>
      <c r="AD20" s="13"/>
      <c r="AE20" s="13"/>
      <c r="AF20" s="13">
        <f t="shared" si="4"/>
        <v>1.7857142857142858</v>
      </c>
      <c r="AG20" s="13">
        <f t="shared" si="5"/>
        <v>1.792857142857143</v>
      </c>
      <c r="AH20" s="13">
        <f t="shared" si="6"/>
        <v>0.4838709677419355</v>
      </c>
      <c r="AI20" s="13">
        <f t="shared" si="7"/>
        <v>3.3333333333333335</v>
      </c>
      <c r="AJ20" s="13">
        <f t="shared" si="8"/>
        <v>41.49999999999999</v>
      </c>
      <c r="AK20" s="13">
        <f t="shared" si="9"/>
        <v>38.333333333333336</v>
      </c>
      <c r="AL20" s="13">
        <f t="shared" si="10"/>
        <v>163.04347826086956</v>
      </c>
      <c r="AM20" s="13">
        <f t="shared" si="11"/>
        <v>44</v>
      </c>
      <c r="AN20" s="13">
        <f t="shared" si="12"/>
        <v>182.28571428571428</v>
      </c>
      <c r="AO20" s="18"/>
      <c r="AP20" s="18"/>
      <c r="AQ20" s="18"/>
      <c r="AR20" s="13"/>
      <c r="AS20" s="13"/>
      <c r="AT20" s="13"/>
      <c r="AU20" s="13"/>
      <c r="AV20" s="5"/>
      <c r="AW20" s="13">
        <f t="shared" si="13"/>
        <v>11.748975549395306</v>
      </c>
      <c r="AX20" s="13">
        <f t="shared" si="14"/>
        <v>3.5785714285714287</v>
      </c>
      <c r="AY20" s="13">
        <f t="shared" si="17"/>
        <v>247.99585921325053</v>
      </c>
      <c r="AZ20" s="13">
        <f t="shared" si="18"/>
        <v>228.07857142857142</v>
      </c>
      <c r="BA20" s="13">
        <f t="shared" si="15"/>
        <v>1.087326431676273</v>
      </c>
      <c r="BB20" s="13">
        <f t="shared" si="19"/>
        <v>18.131573498964798</v>
      </c>
      <c r="BC20" s="13">
        <f t="shared" si="16"/>
        <v>0.8944391440643314</v>
      </c>
      <c r="BE20" s="5"/>
      <c r="BF20" s="5"/>
      <c r="BG20" s="5"/>
      <c r="BH20" s="5"/>
      <c r="BI20" s="5"/>
    </row>
    <row r="21" spans="1:78" ht="12.75">
      <c r="A21" s="2">
        <v>399855</v>
      </c>
      <c r="B21" s="2" t="s">
        <v>63</v>
      </c>
      <c r="C21" s="62">
        <v>32568</v>
      </c>
      <c r="D21" s="21"/>
      <c r="G21" s="5"/>
      <c r="H21" s="5"/>
      <c r="I21" s="5"/>
      <c r="J21" s="5">
        <v>0.063</v>
      </c>
      <c r="K21" s="5">
        <v>0.0255</v>
      </c>
      <c r="L21" s="5">
        <v>0.005</v>
      </c>
      <c r="M21" s="5">
        <v>0.25</v>
      </c>
      <c r="N21" s="5">
        <v>0.76</v>
      </c>
      <c r="O21" s="5">
        <v>0.35</v>
      </c>
      <c r="P21" s="5">
        <v>3.1</v>
      </c>
      <c r="Q21" s="5">
        <v>0.704</v>
      </c>
      <c r="R21" s="5">
        <v>3.863</v>
      </c>
      <c r="S21" s="5">
        <v>5.49</v>
      </c>
      <c r="T21" s="50">
        <v>18.8</v>
      </c>
      <c r="U21" s="50">
        <v>27.3</v>
      </c>
      <c r="V21" s="20"/>
      <c r="W21" s="16"/>
      <c r="X21" s="16"/>
      <c r="Y21" s="16"/>
      <c r="Z21" s="5"/>
      <c r="AA21" s="18">
        <f t="shared" si="0"/>
        <v>0.0885</v>
      </c>
      <c r="AB21" s="13"/>
      <c r="AC21" s="13"/>
      <c r="AD21" s="13"/>
      <c r="AE21" s="13"/>
      <c r="AF21" s="13">
        <f t="shared" si="4"/>
        <v>4.5</v>
      </c>
      <c r="AG21" s="13">
        <f t="shared" si="5"/>
        <v>1.8214285714285712</v>
      </c>
      <c r="AH21" s="13">
        <f t="shared" si="6"/>
        <v>0.4838709677419355</v>
      </c>
      <c r="AI21" s="13">
        <f t="shared" si="7"/>
        <v>6.41025641025641</v>
      </c>
      <c r="AJ21" s="13">
        <f t="shared" si="8"/>
        <v>38</v>
      </c>
      <c r="AK21" s="13">
        <f t="shared" si="9"/>
        <v>29.166666666666664</v>
      </c>
      <c r="AL21" s="13">
        <f t="shared" si="10"/>
        <v>134.7826086956522</v>
      </c>
      <c r="AM21" s="13">
        <f t="shared" si="11"/>
        <v>44</v>
      </c>
      <c r="AN21" s="13">
        <f t="shared" si="12"/>
        <v>110.37142857142857</v>
      </c>
      <c r="AO21" s="18"/>
      <c r="AP21" s="18"/>
      <c r="AQ21" s="18"/>
      <c r="AR21" s="13"/>
      <c r="AS21" s="13"/>
      <c r="AT21" s="13"/>
      <c r="AU21" s="13"/>
      <c r="AV21" s="5"/>
      <c r="AW21" s="13">
        <f t="shared" si="13"/>
        <v>3.2359365692962814</v>
      </c>
      <c r="AX21" s="13">
        <f t="shared" si="14"/>
        <v>6.321428571428571</v>
      </c>
      <c r="AY21" s="13">
        <f t="shared" si="17"/>
        <v>212.85953177257525</v>
      </c>
      <c r="AZ21" s="13">
        <f t="shared" si="18"/>
        <v>156.19285714285712</v>
      </c>
      <c r="BA21" s="13">
        <f t="shared" si="15"/>
        <v>1.3627993985530955</v>
      </c>
      <c r="BB21" s="13">
        <f t="shared" si="19"/>
        <v>52.16667462971813</v>
      </c>
      <c r="BC21" s="13">
        <f t="shared" si="16"/>
        <v>1.2211730013843713</v>
      </c>
      <c r="BE21" s="5"/>
      <c r="BF21" s="63"/>
      <c r="BG21" s="63"/>
      <c r="BH21" s="63"/>
      <c r="BI21" s="63"/>
      <c r="BJ21" s="64"/>
      <c r="BK21" s="64"/>
      <c r="BL21" s="63"/>
      <c r="BM21" s="63"/>
      <c r="BN21" s="63"/>
      <c r="BO21" s="63"/>
      <c r="BP21" s="63"/>
      <c r="BQ21" s="63"/>
      <c r="BR21" s="63"/>
      <c r="BS21" s="63"/>
      <c r="BT21" s="63"/>
      <c r="BU21" s="63"/>
      <c r="BV21" s="63"/>
      <c r="BW21" s="64"/>
      <c r="BX21" s="64"/>
      <c r="BY21" s="65"/>
      <c r="BZ21" s="63"/>
    </row>
    <row r="22" spans="1:78" ht="12.75">
      <c r="A22" s="2">
        <v>402972</v>
      </c>
      <c r="B22" s="2" t="s">
        <v>64</v>
      </c>
      <c r="D22" s="21"/>
      <c r="E22" s="3">
        <v>32685</v>
      </c>
      <c r="F22" s="5">
        <v>0.006</v>
      </c>
      <c r="G22" s="5">
        <v>0.0038</v>
      </c>
      <c r="H22" s="5">
        <v>0.052</v>
      </c>
      <c r="I22" s="5">
        <v>2.94</v>
      </c>
      <c r="J22" s="5">
        <v>0.01</v>
      </c>
      <c r="K22" s="5">
        <v>0.025</v>
      </c>
      <c r="L22" s="5">
        <v>0.005</v>
      </c>
      <c r="M22" s="5">
        <v>0.33</v>
      </c>
      <c r="N22" s="5">
        <v>0.76</v>
      </c>
      <c r="O22" s="5">
        <v>0.39</v>
      </c>
      <c r="P22" s="5">
        <v>3.12</v>
      </c>
      <c r="Q22" s="5">
        <v>0.78</v>
      </c>
      <c r="R22" s="5"/>
      <c r="S22" s="5">
        <v>6.83</v>
      </c>
      <c r="T22" s="50">
        <v>19.1</v>
      </c>
      <c r="U22" s="50">
        <v>22.5</v>
      </c>
      <c r="V22" s="20"/>
      <c r="W22" s="16"/>
      <c r="X22" s="16"/>
      <c r="Y22" s="16"/>
      <c r="Z22" s="5"/>
      <c r="AA22" s="18">
        <f t="shared" si="0"/>
        <v>0.035</v>
      </c>
      <c r="AB22" s="13">
        <f t="shared" si="1"/>
        <v>0.2142857142857143</v>
      </c>
      <c r="AC22" s="13">
        <f aca="true" t="shared" si="20" ref="AC22:AC85">$G22/55*2*1000</f>
        <v>0.13818181818181818</v>
      </c>
      <c r="AD22" s="13">
        <f t="shared" si="2"/>
        <v>5.777777777777778</v>
      </c>
      <c r="AE22" s="13">
        <f t="shared" si="3"/>
        <v>420</v>
      </c>
      <c r="AF22" s="13">
        <f t="shared" si="4"/>
        <v>0.7142857142857143</v>
      </c>
      <c r="AG22" s="13">
        <f t="shared" si="5"/>
        <v>1.7857142857142858</v>
      </c>
      <c r="AH22" s="13">
        <f t="shared" si="6"/>
        <v>0.4838709677419355</v>
      </c>
      <c r="AI22" s="13">
        <f t="shared" si="7"/>
        <v>8.461538461538462</v>
      </c>
      <c r="AJ22" s="13">
        <f t="shared" si="8"/>
        <v>38</v>
      </c>
      <c r="AK22" s="13">
        <f t="shared" si="9"/>
        <v>32.5</v>
      </c>
      <c r="AL22" s="13">
        <f t="shared" si="10"/>
        <v>135.6521739130435</v>
      </c>
      <c r="AM22" s="13">
        <f t="shared" si="11"/>
        <v>48.75</v>
      </c>
      <c r="AN22" s="13"/>
      <c r="AO22" s="18"/>
      <c r="AP22" s="18"/>
      <c r="AQ22" s="18"/>
      <c r="AR22" s="13"/>
      <c r="AS22" s="13"/>
      <c r="AT22" s="13"/>
      <c r="AU22" s="13"/>
      <c r="AV22" s="5"/>
      <c r="AW22" s="13">
        <f t="shared" si="13"/>
        <v>0.1479108388168207</v>
      </c>
      <c r="AX22" s="13">
        <f t="shared" si="14"/>
        <v>2.5</v>
      </c>
      <c r="AY22" s="13"/>
      <c r="AZ22" s="13"/>
      <c r="BA22" s="13"/>
      <c r="BB22" s="13"/>
      <c r="BC22" s="13"/>
      <c r="BE22" s="5"/>
      <c r="BF22" s="63"/>
      <c r="BG22" s="63"/>
      <c r="BH22" s="63"/>
      <c r="BI22" s="63"/>
      <c r="BJ22" s="64"/>
      <c r="BK22" s="64"/>
      <c r="BL22" s="63"/>
      <c r="BM22" s="63"/>
      <c r="BN22" s="63"/>
      <c r="BO22" s="63"/>
      <c r="BP22" s="63"/>
      <c r="BQ22" s="63"/>
      <c r="BR22" s="63"/>
      <c r="BS22" s="63"/>
      <c r="BT22" s="63"/>
      <c r="BU22" s="63"/>
      <c r="BV22" s="63"/>
      <c r="BW22" s="64"/>
      <c r="BX22" s="64"/>
      <c r="BY22" s="65"/>
      <c r="BZ22" s="63"/>
    </row>
    <row r="23" spans="1:78" ht="12.75">
      <c r="A23" s="2">
        <v>402973</v>
      </c>
      <c r="B23" s="2" t="s">
        <v>65</v>
      </c>
      <c r="D23" s="21"/>
      <c r="E23" s="3">
        <v>32706</v>
      </c>
      <c r="F23" s="5">
        <v>0.0066</v>
      </c>
      <c r="G23" s="5">
        <v>0.0028</v>
      </c>
      <c r="H23" s="5">
        <v>0.06</v>
      </c>
      <c r="I23" s="5">
        <v>1.76</v>
      </c>
      <c r="J23" s="5">
        <v>0.025</v>
      </c>
      <c r="K23" s="5">
        <v>0.0252</v>
      </c>
      <c r="L23" s="5">
        <v>0.014</v>
      </c>
      <c r="M23" s="5">
        <v>0.44</v>
      </c>
      <c r="N23" s="5">
        <v>0.53</v>
      </c>
      <c r="O23" s="5">
        <v>0.3</v>
      </c>
      <c r="P23" s="5">
        <v>1.89</v>
      </c>
      <c r="Q23" s="5">
        <v>0.48</v>
      </c>
      <c r="R23" s="5"/>
      <c r="S23" s="5">
        <v>6.94</v>
      </c>
      <c r="T23" s="50">
        <v>20.7</v>
      </c>
      <c r="U23" s="50">
        <v>23.7</v>
      </c>
      <c r="V23" s="20"/>
      <c r="W23" s="16"/>
      <c r="X23" s="16"/>
      <c r="Y23" s="16"/>
      <c r="Z23" s="5"/>
      <c r="AA23" s="18">
        <f t="shared" si="0"/>
        <v>0.0502</v>
      </c>
      <c r="AB23" s="13">
        <f t="shared" si="1"/>
        <v>0.2357142857142857</v>
      </c>
      <c r="AC23" s="13">
        <f t="shared" si="20"/>
        <v>0.10181818181818181</v>
      </c>
      <c r="AD23" s="13">
        <f t="shared" si="2"/>
        <v>6.666666666666666</v>
      </c>
      <c r="AE23" s="13">
        <f t="shared" si="3"/>
        <v>251.42857142857144</v>
      </c>
      <c r="AF23" s="13">
        <f t="shared" si="4"/>
        <v>1.7857142857142858</v>
      </c>
      <c r="AG23" s="13">
        <f t="shared" si="5"/>
        <v>1.8</v>
      </c>
      <c r="AH23" s="13">
        <f t="shared" si="6"/>
        <v>1.3548387096774195</v>
      </c>
      <c r="AI23" s="13">
        <f t="shared" si="7"/>
        <v>11.282051282051283</v>
      </c>
      <c r="AJ23" s="13">
        <f t="shared" si="8"/>
        <v>26.500000000000004</v>
      </c>
      <c r="AK23" s="13">
        <f t="shared" si="9"/>
        <v>24.999999999999996</v>
      </c>
      <c r="AL23" s="13">
        <f t="shared" si="10"/>
        <v>82.17391304347825</v>
      </c>
      <c r="AM23" s="13">
        <f t="shared" si="11"/>
        <v>30</v>
      </c>
      <c r="AN23" s="13"/>
      <c r="AO23" s="18"/>
      <c r="AP23" s="18"/>
      <c r="AQ23" s="18"/>
      <c r="AR23" s="13"/>
      <c r="AS23" s="13"/>
      <c r="AT23" s="13"/>
      <c r="AU23" s="13"/>
      <c r="AV23" s="5"/>
      <c r="AW23" s="13">
        <f t="shared" si="13"/>
        <v>0.11481536214968813</v>
      </c>
      <c r="AX23" s="13">
        <f t="shared" si="14"/>
        <v>3.585714285714286</v>
      </c>
      <c r="AY23" s="13"/>
      <c r="AZ23" s="13"/>
      <c r="BA23" s="13"/>
      <c r="BB23" s="13"/>
      <c r="BC23" s="13"/>
      <c r="BE23" s="5"/>
      <c r="BF23" s="63"/>
      <c r="BG23" s="63"/>
      <c r="BH23" s="63"/>
      <c r="BI23" s="63"/>
      <c r="BJ23" s="64"/>
      <c r="BK23" s="64"/>
      <c r="BL23" s="63"/>
      <c r="BM23" s="63"/>
      <c r="BN23" s="63"/>
      <c r="BO23" s="63"/>
      <c r="BP23" s="63"/>
      <c r="BQ23" s="63"/>
      <c r="BR23" s="63"/>
      <c r="BS23" s="63"/>
      <c r="BT23" s="63"/>
      <c r="BU23" s="63"/>
      <c r="BV23" s="63"/>
      <c r="BW23" s="64"/>
      <c r="BX23" s="64"/>
      <c r="BY23" s="65"/>
      <c r="BZ23" s="63"/>
    </row>
    <row r="24" spans="1:61" ht="12.75">
      <c r="A24" s="2">
        <v>402974</v>
      </c>
      <c r="B24" s="2" t="s">
        <v>66</v>
      </c>
      <c r="D24" s="21"/>
      <c r="E24" s="3">
        <v>32713</v>
      </c>
      <c r="F24" s="5">
        <v>0.0061</v>
      </c>
      <c r="G24" s="5">
        <v>0.0028</v>
      </c>
      <c r="H24" s="5">
        <v>0.065</v>
      </c>
      <c r="I24" s="5">
        <v>1.3</v>
      </c>
      <c r="J24" s="5">
        <v>0.018</v>
      </c>
      <c r="K24" s="5">
        <v>0.0252</v>
      </c>
      <c r="L24" s="5">
        <v>0.005</v>
      </c>
      <c r="M24" s="5">
        <v>0.43</v>
      </c>
      <c r="N24" s="5">
        <v>0.4</v>
      </c>
      <c r="O24" s="5">
        <v>0.24</v>
      </c>
      <c r="P24" s="5">
        <v>1.4</v>
      </c>
      <c r="Q24" s="5">
        <v>0.32</v>
      </c>
      <c r="R24" s="5"/>
      <c r="S24" s="5">
        <v>6.97</v>
      </c>
      <c r="T24" s="50">
        <v>20.4</v>
      </c>
      <c r="U24" s="50">
        <v>30.4</v>
      </c>
      <c r="V24" s="20"/>
      <c r="W24" s="16"/>
      <c r="X24" s="16"/>
      <c r="Y24" s="16"/>
      <c r="Z24" s="5"/>
      <c r="AA24" s="18">
        <f t="shared" si="0"/>
        <v>0.0432</v>
      </c>
      <c r="AB24" s="13">
        <f t="shared" si="1"/>
        <v>0.2178571428571429</v>
      </c>
      <c r="AC24" s="13">
        <f t="shared" si="20"/>
        <v>0.10181818181818181</v>
      </c>
      <c r="AD24" s="13">
        <f t="shared" si="2"/>
        <v>7.222222222222222</v>
      </c>
      <c r="AE24" s="13">
        <f t="shared" si="3"/>
        <v>185.71428571428572</v>
      </c>
      <c r="AF24" s="13">
        <f t="shared" si="4"/>
        <v>1.2857142857142856</v>
      </c>
      <c r="AG24" s="13">
        <f t="shared" si="5"/>
        <v>1.8</v>
      </c>
      <c r="AH24" s="13">
        <f t="shared" si="6"/>
        <v>0.4838709677419355</v>
      </c>
      <c r="AI24" s="13">
        <f t="shared" si="7"/>
        <v>11.025641025641026</v>
      </c>
      <c r="AJ24" s="13">
        <f t="shared" si="8"/>
        <v>20</v>
      </c>
      <c r="AK24" s="13">
        <f t="shared" si="9"/>
        <v>20</v>
      </c>
      <c r="AL24" s="13">
        <f t="shared" si="10"/>
        <v>60.8695652173913</v>
      </c>
      <c r="AM24" s="13">
        <f t="shared" si="11"/>
        <v>20</v>
      </c>
      <c r="AN24" s="13"/>
      <c r="AO24" s="18"/>
      <c r="AP24" s="18"/>
      <c r="AQ24" s="18"/>
      <c r="AR24" s="13"/>
      <c r="AS24" s="13"/>
      <c r="AT24" s="13"/>
      <c r="AU24" s="13"/>
      <c r="AV24" s="5"/>
      <c r="AW24" s="13">
        <f t="shared" si="13"/>
        <v>0.10715193052376068</v>
      </c>
      <c r="AX24" s="13">
        <f t="shared" si="14"/>
        <v>3.0857142857142854</v>
      </c>
      <c r="AY24" s="13"/>
      <c r="AZ24" s="13"/>
      <c r="BA24" s="13"/>
      <c r="BB24" s="13"/>
      <c r="BC24" s="13"/>
      <c r="BE24" s="5"/>
      <c r="BF24" s="5"/>
      <c r="BG24" s="5"/>
      <c r="BH24" s="5"/>
      <c r="BI24" s="5"/>
    </row>
    <row r="25" spans="1:76" s="85" customFormat="1" ht="12.75">
      <c r="A25" s="85">
        <v>402975</v>
      </c>
      <c r="B25" s="85" t="s">
        <v>67</v>
      </c>
      <c r="C25" s="86"/>
      <c r="D25" s="111"/>
      <c r="E25" s="87">
        <v>32720</v>
      </c>
      <c r="F25" s="23">
        <v>0.0067</v>
      </c>
      <c r="G25" s="23">
        <v>0.002</v>
      </c>
      <c r="H25" s="23">
        <v>0.053</v>
      </c>
      <c r="I25" s="23">
        <v>3.32</v>
      </c>
      <c r="J25" s="23">
        <v>0.01</v>
      </c>
      <c r="K25" s="23">
        <v>0.0252</v>
      </c>
      <c r="L25" s="23">
        <v>0.006</v>
      </c>
      <c r="M25" s="23">
        <v>0.38</v>
      </c>
      <c r="N25" s="23">
        <v>0.95</v>
      </c>
      <c r="O25" s="23">
        <v>0.42</v>
      </c>
      <c r="P25" s="23">
        <v>3.42</v>
      </c>
      <c r="Q25" s="23">
        <v>0.78</v>
      </c>
      <c r="R25" s="23"/>
      <c r="S25" s="23">
        <v>7</v>
      </c>
      <c r="T25" s="89">
        <v>20.2</v>
      </c>
      <c r="U25" s="89">
        <v>28.8</v>
      </c>
      <c r="V25" s="24"/>
      <c r="W25" s="118"/>
      <c r="X25" s="118"/>
      <c r="Y25" s="118"/>
      <c r="Z25" s="23"/>
      <c r="AA25" s="88">
        <f t="shared" si="0"/>
        <v>0.0352</v>
      </c>
      <c r="AB25" s="119">
        <f t="shared" si="1"/>
        <v>0.2392857142857143</v>
      </c>
      <c r="AC25" s="119">
        <f t="shared" si="20"/>
        <v>0.07272727272727272</v>
      </c>
      <c r="AD25" s="119">
        <f t="shared" si="2"/>
        <v>5.8888888888888875</v>
      </c>
      <c r="AE25" s="119">
        <f t="shared" si="3"/>
        <v>474.2857142857143</v>
      </c>
      <c r="AF25" s="119">
        <f t="shared" si="4"/>
        <v>0.7142857142857143</v>
      </c>
      <c r="AG25" s="119">
        <f t="shared" si="5"/>
        <v>1.8</v>
      </c>
      <c r="AH25" s="119">
        <f t="shared" si="6"/>
        <v>0.5806451612903225</v>
      </c>
      <c r="AI25" s="119">
        <f t="shared" si="7"/>
        <v>9.743589743589745</v>
      </c>
      <c r="AJ25" s="119">
        <f t="shared" si="8"/>
        <v>47.5</v>
      </c>
      <c r="AK25" s="119">
        <f t="shared" si="9"/>
        <v>34.99999999999999</v>
      </c>
      <c r="AL25" s="119">
        <f t="shared" si="10"/>
        <v>148.69565217391303</v>
      </c>
      <c r="AM25" s="119">
        <f t="shared" si="11"/>
        <v>48.75</v>
      </c>
      <c r="AN25" s="119"/>
      <c r="AO25" s="88"/>
      <c r="AP25" s="88"/>
      <c r="AQ25" s="88"/>
      <c r="AR25" s="119"/>
      <c r="AS25" s="119"/>
      <c r="AT25" s="119"/>
      <c r="AU25" s="119"/>
      <c r="AV25" s="23"/>
      <c r="AW25" s="119">
        <f t="shared" si="13"/>
        <v>0.1</v>
      </c>
      <c r="AX25" s="119">
        <f t="shared" si="14"/>
        <v>2.5142857142857142</v>
      </c>
      <c r="AY25" s="119"/>
      <c r="AZ25" s="119"/>
      <c r="BA25" s="119"/>
      <c r="BB25" s="119"/>
      <c r="BC25" s="119"/>
      <c r="BD25" s="111"/>
      <c r="BE25" s="23"/>
      <c r="BF25" s="23"/>
      <c r="BG25" s="23"/>
      <c r="BH25" s="23"/>
      <c r="BI25" s="23"/>
      <c r="BJ25" s="23"/>
      <c r="BK25" s="23"/>
      <c r="BW25" s="23"/>
      <c r="BX25" s="23"/>
    </row>
    <row r="26" spans="1:78" ht="12.75">
      <c r="A26" s="2">
        <v>509478</v>
      </c>
      <c r="B26" s="2" t="s">
        <v>68</v>
      </c>
      <c r="C26" s="40">
        <v>0.49652777777777773</v>
      </c>
      <c r="D26" s="21"/>
      <c r="E26" s="3">
        <v>34871</v>
      </c>
      <c r="F26" s="5">
        <v>0.006</v>
      </c>
      <c r="G26" s="5">
        <v>0.002</v>
      </c>
      <c r="H26" s="5">
        <v>0.0319</v>
      </c>
      <c r="I26" s="5">
        <v>1.44</v>
      </c>
      <c r="J26" s="22"/>
      <c r="K26" s="5">
        <v>0.035</v>
      </c>
      <c r="L26" s="5">
        <v>0.005</v>
      </c>
      <c r="M26" s="5">
        <v>0.1</v>
      </c>
      <c r="N26" s="5">
        <v>0.36</v>
      </c>
      <c r="O26" s="5">
        <v>0.189</v>
      </c>
      <c r="P26" s="5">
        <v>1.72</v>
      </c>
      <c r="Q26" s="5">
        <v>0.64</v>
      </c>
      <c r="R26" s="5">
        <v>2.14</v>
      </c>
      <c r="S26" s="5">
        <v>6.09</v>
      </c>
      <c r="T26" s="50">
        <v>17</v>
      </c>
      <c r="U26" s="50">
        <v>19</v>
      </c>
      <c r="V26" s="20">
        <v>0.05</v>
      </c>
      <c r="W26" s="20">
        <v>0.5693</v>
      </c>
      <c r="X26" s="20">
        <v>0.002</v>
      </c>
      <c r="Y26" s="20">
        <v>0.002</v>
      </c>
      <c r="Z26" s="20">
        <v>0.5</v>
      </c>
      <c r="AA26" s="18"/>
      <c r="AB26" s="13">
        <f t="shared" si="1"/>
        <v>0.2142857142857143</v>
      </c>
      <c r="AC26" s="13">
        <f t="shared" si="20"/>
        <v>0.07272727272727272</v>
      </c>
      <c r="AD26" s="13">
        <f t="shared" si="2"/>
        <v>3.5444444444444447</v>
      </c>
      <c r="AE26" s="13">
        <f t="shared" si="3"/>
        <v>205.71428571428572</v>
      </c>
      <c r="AF26" s="39"/>
      <c r="AG26" s="13">
        <f t="shared" si="5"/>
        <v>2.5</v>
      </c>
      <c r="AH26" s="13">
        <f t="shared" si="6"/>
        <v>0.4838709677419355</v>
      </c>
      <c r="AI26" s="13">
        <f t="shared" si="7"/>
        <v>2.5641025641025643</v>
      </c>
      <c r="AJ26" s="13">
        <f t="shared" si="8"/>
        <v>18</v>
      </c>
      <c r="AK26" s="13">
        <f t="shared" si="9"/>
        <v>15.75</v>
      </c>
      <c r="AL26" s="13">
        <f t="shared" si="10"/>
        <v>74.78260869565217</v>
      </c>
      <c r="AM26" s="13">
        <f t="shared" si="11"/>
        <v>40</v>
      </c>
      <c r="AN26" s="13">
        <f t="shared" si="12"/>
        <v>61.142857142857146</v>
      </c>
      <c r="AO26" s="18"/>
      <c r="AP26" s="18"/>
      <c r="AQ26" s="18"/>
      <c r="AR26" s="13">
        <f aca="true" t="shared" si="21" ref="AR26:AR89">$V26/31*3*1000</f>
        <v>4.838709677419355</v>
      </c>
      <c r="AS26" s="13">
        <f aca="true" t="shared" si="22" ref="AS26:AS89">$W26/32*2*1000</f>
        <v>35.581250000000004</v>
      </c>
      <c r="AT26" s="13">
        <f aca="true" t="shared" si="23" ref="AT26:AT89">$X26/63*2*1000</f>
        <v>0.06349206349206349</v>
      </c>
      <c r="AU26" s="13">
        <f aca="true" t="shared" si="24" ref="AU26:AU89">$Y26/65*2*1000</f>
        <v>0.061538461538461535</v>
      </c>
      <c r="AV26" s="5"/>
      <c r="AW26" s="13">
        <f t="shared" si="13"/>
        <v>0.8128305161640995</v>
      </c>
      <c r="AX26" s="13"/>
      <c r="AY26" s="53"/>
      <c r="AZ26" s="53"/>
      <c r="BA26" s="53"/>
      <c r="BB26" s="53">
        <f t="shared" si="19"/>
        <v>7.4538541168976025</v>
      </c>
      <c r="BC26" s="53">
        <f t="shared" si="16"/>
        <v>1.2230800487606663</v>
      </c>
      <c r="BE26" s="5"/>
      <c r="BF26" s="66"/>
      <c r="BG26" s="66"/>
      <c r="BH26" s="67"/>
      <c r="BI26" s="68"/>
      <c r="BJ26" s="69"/>
      <c r="BK26" s="69"/>
      <c r="BL26" s="68"/>
      <c r="BM26" s="68"/>
      <c r="BN26" s="68"/>
      <c r="BO26" s="68"/>
      <c r="BP26" s="68"/>
      <c r="BQ26" s="68"/>
      <c r="BR26" s="68"/>
      <c r="BS26" s="68"/>
      <c r="BT26" s="68"/>
      <c r="BU26" s="68"/>
      <c r="BV26" s="68"/>
      <c r="BW26" s="69"/>
      <c r="BX26" s="69"/>
      <c r="BY26" s="52"/>
      <c r="BZ26" s="68"/>
    </row>
    <row r="27" spans="1:78" ht="12.75">
      <c r="A27" s="2">
        <v>509479</v>
      </c>
      <c r="B27" s="2" t="s">
        <v>69</v>
      </c>
      <c r="C27" s="40">
        <v>0.4826388888888889</v>
      </c>
      <c r="D27" s="21"/>
      <c r="E27" s="3">
        <v>34878</v>
      </c>
      <c r="F27" s="5">
        <v>0.006</v>
      </c>
      <c r="G27" s="5">
        <v>0.002</v>
      </c>
      <c r="H27" s="5">
        <v>0.0282</v>
      </c>
      <c r="I27" s="5">
        <v>1.55</v>
      </c>
      <c r="J27" s="22"/>
      <c r="K27" s="5">
        <v>0.025</v>
      </c>
      <c r="L27" s="5">
        <v>0.005</v>
      </c>
      <c r="M27" s="5">
        <v>0.1</v>
      </c>
      <c r="N27" s="5">
        <v>0.38</v>
      </c>
      <c r="O27" s="5">
        <v>0.195</v>
      </c>
      <c r="P27" s="5">
        <v>1.82</v>
      </c>
      <c r="Q27" s="5">
        <v>0.66</v>
      </c>
      <c r="R27" s="5">
        <v>2.13</v>
      </c>
      <c r="S27" s="5">
        <v>5.93</v>
      </c>
      <c r="T27" s="50">
        <v>18</v>
      </c>
      <c r="U27" s="50">
        <v>14</v>
      </c>
      <c r="V27" s="20">
        <v>0.05</v>
      </c>
      <c r="W27" s="20">
        <v>0.6127</v>
      </c>
      <c r="X27" s="20">
        <v>0.002</v>
      </c>
      <c r="Y27" s="20">
        <v>0.003</v>
      </c>
      <c r="Z27" s="20">
        <v>0.82</v>
      </c>
      <c r="AA27" s="18"/>
      <c r="AB27" s="13">
        <f t="shared" si="1"/>
        <v>0.2142857142857143</v>
      </c>
      <c r="AC27" s="13">
        <f t="shared" si="20"/>
        <v>0.07272727272727272</v>
      </c>
      <c r="AD27" s="13">
        <f t="shared" si="2"/>
        <v>3.1333333333333333</v>
      </c>
      <c r="AE27" s="13">
        <f t="shared" si="3"/>
        <v>221.42857142857144</v>
      </c>
      <c r="AF27" s="39"/>
      <c r="AG27" s="13">
        <f t="shared" si="5"/>
        <v>1.7857142857142858</v>
      </c>
      <c r="AH27" s="13">
        <f t="shared" si="6"/>
        <v>0.4838709677419355</v>
      </c>
      <c r="AI27" s="13">
        <f t="shared" si="7"/>
        <v>2.5641025641025643</v>
      </c>
      <c r="AJ27" s="13">
        <f t="shared" si="8"/>
        <v>19</v>
      </c>
      <c r="AK27" s="13">
        <f t="shared" si="9"/>
        <v>16.25</v>
      </c>
      <c r="AL27" s="13">
        <f t="shared" si="10"/>
        <v>79.1304347826087</v>
      </c>
      <c r="AM27" s="13">
        <f t="shared" si="11"/>
        <v>41.25</v>
      </c>
      <c r="AN27" s="13">
        <f t="shared" si="12"/>
        <v>60.857142857142854</v>
      </c>
      <c r="AO27" s="18"/>
      <c r="AP27" s="18"/>
      <c r="AQ27" s="18"/>
      <c r="AR27" s="13">
        <f t="shared" si="21"/>
        <v>4.838709677419355</v>
      </c>
      <c r="AS27" s="13">
        <f t="shared" si="22"/>
        <v>38.29375</v>
      </c>
      <c r="AT27" s="13">
        <f t="shared" si="23"/>
        <v>0.06349206349206349</v>
      </c>
      <c r="AU27" s="13">
        <f t="shared" si="24"/>
        <v>0.09230769230769231</v>
      </c>
      <c r="AV27" s="5"/>
      <c r="AW27" s="13">
        <f t="shared" si="13"/>
        <v>1.1748975549395304</v>
      </c>
      <c r="AX27" s="13"/>
      <c r="AY27" s="53"/>
      <c r="AZ27" s="53"/>
      <c r="BA27" s="53"/>
      <c r="BB27" s="53">
        <f t="shared" si="19"/>
        <v>13.051680203854133</v>
      </c>
      <c r="BC27" s="53">
        <f t="shared" si="16"/>
        <v>1.3002653602776078</v>
      </c>
      <c r="BE27" s="5"/>
      <c r="BF27" s="66"/>
      <c r="BG27" s="66"/>
      <c r="BH27" s="67"/>
      <c r="BI27" s="68"/>
      <c r="BJ27" s="69"/>
      <c r="BK27" s="69"/>
      <c r="BL27" s="68"/>
      <c r="BM27" s="68"/>
      <c r="BN27" s="68"/>
      <c r="BO27" s="68"/>
      <c r="BP27" s="68"/>
      <c r="BQ27" s="68"/>
      <c r="BR27" s="68"/>
      <c r="BS27" s="68"/>
      <c r="BT27" s="68"/>
      <c r="BU27" s="68"/>
      <c r="BV27" s="68"/>
      <c r="BW27" s="69"/>
      <c r="BX27" s="69"/>
      <c r="BY27" s="52"/>
      <c r="BZ27" s="68"/>
    </row>
    <row r="28" spans="1:78" ht="12.75">
      <c r="A28" s="2">
        <v>509480</v>
      </c>
      <c r="B28" s="2" t="s">
        <v>70</v>
      </c>
      <c r="C28" s="40">
        <v>0.5590277777777778</v>
      </c>
      <c r="D28" s="21"/>
      <c r="E28" s="3">
        <v>34885</v>
      </c>
      <c r="F28" s="5">
        <v>0.006</v>
      </c>
      <c r="G28" s="5">
        <v>0.002</v>
      </c>
      <c r="H28" s="5">
        <v>0.02</v>
      </c>
      <c r="I28" s="5">
        <v>1.52</v>
      </c>
      <c r="J28" s="22"/>
      <c r="K28" s="5">
        <v>0.025</v>
      </c>
      <c r="L28" s="5">
        <v>0.005</v>
      </c>
      <c r="M28" s="5">
        <v>0.1</v>
      </c>
      <c r="N28" s="5">
        <v>0.39</v>
      </c>
      <c r="O28" s="5">
        <v>0.192</v>
      </c>
      <c r="P28" s="5">
        <v>1.81</v>
      </c>
      <c r="Q28" s="5">
        <v>0.67</v>
      </c>
      <c r="R28" s="5">
        <v>2.12</v>
      </c>
      <c r="S28" s="5">
        <v>5.93</v>
      </c>
      <c r="T28" s="50">
        <v>19</v>
      </c>
      <c r="U28" s="50">
        <v>14</v>
      </c>
      <c r="V28" s="20">
        <v>0.05</v>
      </c>
      <c r="W28" s="20">
        <v>0.567</v>
      </c>
      <c r="X28" s="20">
        <v>0.002</v>
      </c>
      <c r="Y28" s="20">
        <v>0.002</v>
      </c>
      <c r="Z28" s="20">
        <v>0.5</v>
      </c>
      <c r="AA28" s="18"/>
      <c r="AB28" s="13">
        <f t="shared" si="1"/>
        <v>0.2142857142857143</v>
      </c>
      <c r="AC28" s="13">
        <f t="shared" si="20"/>
        <v>0.07272727272727272</v>
      </c>
      <c r="AD28" s="13">
        <f t="shared" si="2"/>
        <v>2.2222222222222223</v>
      </c>
      <c r="AE28" s="13">
        <f t="shared" si="3"/>
        <v>217.14285714285714</v>
      </c>
      <c r="AF28" s="39"/>
      <c r="AG28" s="13">
        <f t="shared" si="5"/>
        <v>1.7857142857142858</v>
      </c>
      <c r="AH28" s="13">
        <f t="shared" si="6"/>
        <v>0.4838709677419355</v>
      </c>
      <c r="AI28" s="13">
        <f t="shared" si="7"/>
        <v>2.5641025641025643</v>
      </c>
      <c r="AJ28" s="13">
        <f t="shared" si="8"/>
        <v>19.5</v>
      </c>
      <c r="AK28" s="13">
        <f t="shared" si="9"/>
        <v>16</v>
      </c>
      <c r="AL28" s="13">
        <f t="shared" si="10"/>
        <v>78.69565217391305</v>
      </c>
      <c r="AM28" s="13">
        <f t="shared" si="11"/>
        <v>41.875</v>
      </c>
      <c r="AN28" s="13">
        <f t="shared" si="12"/>
        <v>60.57142857142858</v>
      </c>
      <c r="AO28" s="18"/>
      <c r="AP28" s="18"/>
      <c r="AQ28" s="18"/>
      <c r="AR28" s="13">
        <f t="shared" si="21"/>
        <v>4.838709677419355</v>
      </c>
      <c r="AS28" s="13">
        <f t="shared" si="22"/>
        <v>35.4375</v>
      </c>
      <c r="AT28" s="13">
        <f t="shared" si="23"/>
        <v>0.06349206349206349</v>
      </c>
      <c r="AU28" s="13">
        <f t="shared" si="24"/>
        <v>0.061538461538461535</v>
      </c>
      <c r="AV28" s="5"/>
      <c r="AW28" s="13">
        <f t="shared" si="13"/>
        <v>1.1748975549395304</v>
      </c>
      <c r="AX28" s="13"/>
      <c r="AY28" s="53"/>
      <c r="AZ28" s="53"/>
      <c r="BA28" s="53"/>
      <c r="BB28" s="53">
        <f t="shared" si="19"/>
        <v>12.527611880872755</v>
      </c>
      <c r="BC28" s="53">
        <f t="shared" si="16"/>
        <v>1.2992206726825266</v>
      </c>
      <c r="BE28" s="5"/>
      <c r="BF28" s="66"/>
      <c r="BG28" s="66"/>
      <c r="BH28" s="67"/>
      <c r="BI28" s="68"/>
      <c r="BJ28" s="69"/>
      <c r="BK28" s="69"/>
      <c r="BL28" s="68"/>
      <c r="BM28" s="68"/>
      <c r="BN28" s="68"/>
      <c r="BO28" s="68"/>
      <c r="BP28" s="68"/>
      <c r="BQ28" s="68"/>
      <c r="BR28" s="68"/>
      <c r="BS28" s="68"/>
      <c r="BT28" s="68"/>
      <c r="BU28" s="68"/>
      <c r="BV28" s="68"/>
      <c r="BW28" s="69"/>
      <c r="BX28" s="69"/>
      <c r="BY28" s="52"/>
      <c r="BZ28" s="68"/>
    </row>
    <row r="29" spans="1:78" ht="12.75">
      <c r="A29" s="2">
        <v>509481</v>
      </c>
      <c r="B29" s="2" t="s">
        <v>71</v>
      </c>
      <c r="C29" s="40">
        <v>0.5347222222222222</v>
      </c>
      <c r="D29" s="21"/>
      <c r="E29" s="3">
        <v>34892</v>
      </c>
      <c r="F29" s="5">
        <v>0.006</v>
      </c>
      <c r="G29" s="5">
        <v>0.002</v>
      </c>
      <c r="H29" s="5">
        <v>0.02</v>
      </c>
      <c r="I29" s="5">
        <v>1.58</v>
      </c>
      <c r="J29" s="5">
        <v>0.01</v>
      </c>
      <c r="K29" s="5">
        <v>0.025</v>
      </c>
      <c r="L29" s="5">
        <v>0.005</v>
      </c>
      <c r="M29" s="5">
        <v>0.1</v>
      </c>
      <c r="N29" s="5">
        <v>0.42</v>
      </c>
      <c r="O29" s="5">
        <v>0.206</v>
      </c>
      <c r="P29" s="5">
        <v>1.87</v>
      </c>
      <c r="Q29" s="5">
        <v>0.71</v>
      </c>
      <c r="R29" s="5">
        <v>2.19</v>
      </c>
      <c r="S29" s="5">
        <v>6.02</v>
      </c>
      <c r="T29" s="50">
        <v>19</v>
      </c>
      <c r="U29" s="50">
        <v>14</v>
      </c>
      <c r="V29" s="20">
        <v>0.05</v>
      </c>
      <c r="W29" s="20">
        <v>0.6081</v>
      </c>
      <c r="X29" s="20">
        <v>0.002</v>
      </c>
      <c r="Y29" s="20">
        <v>0.002</v>
      </c>
      <c r="Z29" s="20">
        <v>1.2</v>
      </c>
      <c r="AA29" s="18">
        <f t="shared" si="0"/>
        <v>0.035</v>
      </c>
      <c r="AB29" s="13">
        <f t="shared" si="1"/>
        <v>0.2142857142857143</v>
      </c>
      <c r="AC29" s="13">
        <f t="shared" si="20"/>
        <v>0.07272727272727272</v>
      </c>
      <c r="AD29" s="13">
        <f t="shared" si="2"/>
        <v>2.2222222222222223</v>
      </c>
      <c r="AE29" s="13">
        <f t="shared" si="3"/>
        <v>225.71428571428572</v>
      </c>
      <c r="AF29" s="13">
        <f t="shared" si="4"/>
        <v>0.7142857142857143</v>
      </c>
      <c r="AG29" s="13">
        <f t="shared" si="5"/>
        <v>1.7857142857142858</v>
      </c>
      <c r="AH29" s="13">
        <f t="shared" si="6"/>
        <v>0.4838709677419355</v>
      </c>
      <c r="AI29" s="13">
        <f t="shared" si="7"/>
        <v>2.5641025641025643</v>
      </c>
      <c r="AJ29" s="13">
        <f t="shared" si="8"/>
        <v>20.999999999999996</v>
      </c>
      <c r="AK29" s="13">
        <f t="shared" si="9"/>
        <v>17.166666666666668</v>
      </c>
      <c r="AL29" s="13">
        <f t="shared" si="10"/>
        <v>81.30434782608697</v>
      </c>
      <c r="AM29" s="13">
        <f t="shared" si="11"/>
        <v>44.375</v>
      </c>
      <c r="AN29" s="13">
        <f t="shared" si="12"/>
        <v>62.57142857142857</v>
      </c>
      <c r="AO29" s="18"/>
      <c r="AP29" s="18"/>
      <c r="AQ29" s="18"/>
      <c r="AR29" s="13">
        <f t="shared" si="21"/>
        <v>4.838709677419355</v>
      </c>
      <c r="AS29" s="13">
        <f t="shared" si="22"/>
        <v>38.00625</v>
      </c>
      <c r="AT29" s="13">
        <f t="shared" si="23"/>
        <v>0.06349206349206349</v>
      </c>
      <c r="AU29" s="13">
        <f t="shared" si="24"/>
        <v>0.061538461538461535</v>
      </c>
      <c r="AV29" s="5"/>
      <c r="AW29" s="13">
        <f t="shared" si="13"/>
        <v>0.9549925860214369</v>
      </c>
      <c r="AX29" s="13">
        <f t="shared" si="14"/>
        <v>2.5</v>
      </c>
      <c r="AY29" s="53">
        <f t="shared" si="17"/>
        <v>122.74940277114192</v>
      </c>
      <c r="AZ29" s="53">
        <f t="shared" si="18"/>
        <v>108.73214285714286</v>
      </c>
      <c r="BA29" s="53">
        <f t="shared" si="15"/>
        <v>1.1289155124296184</v>
      </c>
      <c r="BB29" s="53">
        <f t="shared" si="19"/>
        <v>13.302974199713333</v>
      </c>
      <c r="BC29" s="53">
        <f t="shared" si="16"/>
        <v>1.2993845542981937</v>
      </c>
      <c r="BE29" s="5"/>
      <c r="BF29" s="66"/>
      <c r="BG29" s="66"/>
      <c r="BH29" s="67"/>
      <c r="BI29" s="68"/>
      <c r="BJ29" s="69"/>
      <c r="BK29" s="69"/>
      <c r="BL29" s="68"/>
      <c r="BM29" s="68"/>
      <c r="BN29" s="68"/>
      <c r="BO29" s="68"/>
      <c r="BP29" s="68"/>
      <c r="BQ29" s="68"/>
      <c r="BR29" s="68"/>
      <c r="BS29" s="68"/>
      <c r="BT29" s="68"/>
      <c r="BU29" s="68"/>
      <c r="BV29" s="68"/>
      <c r="BW29" s="69"/>
      <c r="BX29" s="69"/>
      <c r="BY29" s="52"/>
      <c r="BZ29" s="68"/>
    </row>
    <row r="30" spans="1:78" ht="12.75">
      <c r="A30" s="2">
        <v>509482</v>
      </c>
      <c r="B30" s="2" t="s">
        <v>72</v>
      </c>
      <c r="C30" s="40">
        <v>0.3854166666666667</v>
      </c>
      <c r="D30" s="21"/>
      <c r="E30" s="3">
        <v>34899</v>
      </c>
      <c r="F30" s="5">
        <v>0.006</v>
      </c>
      <c r="G30" s="5">
        <v>0.002</v>
      </c>
      <c r="H30" s="5">
        <v>0.0228</v>
      </c>
      <c r="I30" s="5">
        <v>1.56</v>
      </c>
      <c r="J30" s="5">
        <v>0.01</v>
      </c>
      <c r="K30" s="5">
        <v>0.025</v>
      </c>
      <c r="L30" s="5">
        <v>0.005</v>
      </c>
      <c r="M30" s="5">
        <v>0.107</v>
      </c>
      <c r="N30" s="5">
        <v>0.46</v>
      </c>
      <c r="O30" s="5">
        <v>0.194</v>
      </c>
      <c r="P30" s="5">
        <v>1.89</v>
      </c>
      <c r="Q30" s="5">
        <v>0.67</v>
      </c>
      <c r="R30" s="5">
        <v>2.28</v>
      </c>
      <c r="S30" s="5">
        <v>6.05</v>
      </c>
      <c r="T30" s="50">
        <v>19</v>
      </c>
      <c r="U30" s="50">
        <v>15</v>
      </c>
      <c r="V30" s="20">
        <v>0.05</v>
      </c>
      <c r="W30" s="20">
        <v>0.6264</v>
      </c>
      <c r="X30" s="20">
        <v>0.002</v>
      </c>
      <c r="Y30" s="20">
        <v>0.0055</v>
      </c>
      <c r="Z30" s="20">
        <v>0.82</v>
      </c>
      <c r="AA30" s="18">
        <f t="shared" si="0"/>
        <v>0.035</v>
      </c>
      <c r="AB30" s="13">
        <f t="shared" si="1"/>
        <v>0.2142857142857143</v>
      </c>
      <c r="AC30" s="13">
        <f t="shared" si="20"/>
        <v>0.07272727272727272</v>
      </c>
      <c r="AD30" s="13">
        <f t="shared" si="2"/>
        <v>2.533333333333333</v>
      </c>
      <c r="AE30" s="13">
        <f t="shared" si="3"/>
        <v>222.85714285714286</v>
      </c>
      <c r="AF30" s="13">
        <f t="shared" si="4"/>
        <v>0.7142857142857143</v>
      </c>
      <c r="AG30" s="13">
        <f t="shared" si="5"/>
        <v>1.7857142857142858</v>
      </c>
      <c r="AH30" s="13">
        <f t="shared" si="6"/>
        <v>0.4838709677419355</v>
      </c>
      <c r="AI30" s="13">
        <f t="shared" si="7"/>
        <v>2.7435897435897436</v>
      </c>
      <c r="AJ30" s="13">
        <f t="shared" si="8"/>
        <v>23</v>
      </c>
      <c r="AK30" s="13">
        <f t="shared" si="9"/>
        <v>16.166666666666664</v>
      </c>
      <c r="AL30" s="13">
        <f t="shared" si="10"/>
        <v>82.17391304347825</v>
      </c>
      <c r="AM30" s="13">
        <f t="shared" si="11"/>
        <v>41.875</v>
      </c>
      <c r="AN30" s="13">
        <f t="shared" si="12"/>
        <v>65.14285714285714</v>
      </c>
      <c r="AO30" s="18"/>
      <c r="AP30" s="18"/>
      <c r="AQ30" s="18"/>
      <c r="AR30" s="13">
        <f t="shared" si="21"/>
        <v>4.838709677419355</v>
      </c>
      <c r="AS30" s="13">
        <f t="shared" si="22"/>
        <v>39.15</v>
      </c>
      <c r="AT30" s="13">
        <f t="shared" si="23"/>
        <v>0.06349206349206349</v>
      </c>
      <c r="AU30" s="13">
        <f t="shared" si="24"/>
        <v>0.16923076923076924</v>
      </c>
      <c r="AV30" s="5"/>
      <c r="AW30" s="13">
        <f t="shared" si="13"/>
        <v>0.891250938133746</v>
      </c>
      <c r="AX30" s="13">
        <f t="shared" si="14"/>
        <v>2.5</v>
      </c>
      <c r="AY30" s="53">
        <f t="shared" si="17"/>
        <v>124.79845516802038</v>
      </c>
      <c r="AZ30" s="53">
        <f t="shared" si="18"/>
        <v>108.80357142857142</v>
      </c>
      <c r="BA30" s="53">
        <f t="shared" si="15"/>
        <v>1.1470069734792618</v>
      </c>
      <c r="BB30" s="53">
        <f t="shared" si="19"/>
        <v>15.280598025163243</v>
      </c>
      <c r="BC30" s="53">
        <f t="shared" si="16"/>
        <v>1.2614416475972539</v>
      </c>
      <c r="BE30" s="5"/>
      <c r="BF30" s="66"/>
      <c r="BG30" s="66"/>
      <c r="BH30" s="67"/>
      <c r="BI30" s="68"/>
      <c r="BJ30" s="69"/>
      <c r="BK30" s="69"/>
      <c r="BL30" s="68"/>
      <c r="BM30" s="68"/>
      <c r="BN30" s="68"/>
      <c r="BO30" s="68"/>
      <c r="BP30" s="68"/>
      <c r="BQ30" s="68"/>
      <c r="BR30" s="68"/>
      <c r="BS30" s="68"/>
      <c r="BT30" s="68"/>
      <c r="BU30" s="68"/>
      <c r="BV30" s="68"/>
      <c r="BW30" s="69"/>
      <c r="BX30" s="69"/>
      <c r="BY30" s="52"/>
      <c r="BZ30" s="68"/>
    </row>
    <row r="31" spans="1:78" ht="12.75">
      <c r="A31" s="2">
        <v>509483</v>
      </c>
      <c r="B31" s="2" t="s">
        <v>73</v>
      </c>
      <c r="C31" s="40">
        <v>0.5104166666666666</v>
      </c>
      <c r="D31" s="21"/>
      <c r="E31" s="3">
        <v>34906</v>
      </c>
      <c r="F31" s="5">
        <v>0.006</v>
      </c>
      <c r="G31" s="5">
        <v>0.002</v>
      </c>
      <c r="H31" s="5">
        <v>0.02</v>
      </c>
      <c r="I31" s="5">
        <v>1.69</v>
      </c>
      <c r="J31" s="5">
        <v>0.01</v>
      </c>
      <c r="K31" s="5">
        <v>0.025</v>
      </c>
      <c r="L31" s="5">
        <v>0.005</v>
      </c>
      <c r="M31" s="5">
        <v>0.1</v>
      </c>
      <c r="N31" s="5">
        <v>0.42</v>
      </c>
      <c r="O31" s="5">
        <v>0.195</v>
      </c>
      <c r="P31" s="5">
        <v>1.93</v>
      </c>
      <c r="Q31" s="5">
        <v>0.67</v>
      </c>
      <c r="R31" s="5">
        <v>2.14</v>
      </c>
      <c r="S31" s="5">
        <v>6.12</v>
      </c>
      <c r="T31" s="50">
        <v>19</v>
      </c>
      <c r="U31" s="50">
        <v>13</v>
      </c>
      <c r="V31" s="20">
        <v>0.05</v>
      </c>
      <c r="W31" s="20">
        <v>0.6207</v>
      </c>
      <c r="X31" s="20">
        <v>0.002</v>
      </c>
      <c r="Y31" s="20">
        <v>0.0024</v>
      </c>
      <c r="Z31" s="20">
        <v>0.57</v>
      </c>
      <c r="AA31" s="18">
        <f t="shared" si="0"/>
        <v>0.035</v>
      </c>
      <c r="AB31" s="13">
        <f t="shared" si="1"/>
        <v>0.2142857142857143</v>
      </c>
      <c r="AC31" s="13">
        <f t="shared" si="20"/>
        <v>0.07272727272727272</v>
      </c>
      <c r="AD31" s="13">
        <f t="shared" si="2"/>
        <v>2.2222222222222223</v>
      </c>
      <c r="AE31" s="13">
        <f t="shared" si="3"/>
        <v>241.42857142857142</v>
      </c>
      <c r="AF31" s="13">
        <f t="shared" si="4"/>
        <v>0.7142857142857143</v>
      </c>
      <c r="AG31" s="13">
        <f t="shared" si="5"/>
        <v>1.7857142857142858</v>
      </c>
      <c r="AH31" s="13">
        <f t="shared" si="6"/>
        <v>0.4838709677419355</v>
      </c>
      <c r="AI31" s="13">
        <f t="shared" si="7"/>
        <v>2.5641025641025643</v>
      </c>
      <c r="AJ31" s="13">
        <f t="shared" si="8"/>
        <v>20.999999999999996</v>
      </c>
      <c r="AK31" s="13">
        <f t="shared" si="9"/>
        <v>16.25</v>
      </c>
      <c r="AL31" s="13">
        <f t="shared" si="10"/>
        <v>83.91304347826087</v>
      </c>
      <c r="AM31" s="13">
        <f t="shared" si="11"/>
        <v>41.875</v>
      </c>
      <c r="AN31" s="13">
        <f t="shared" si="12"/>
        <v>61.142857142857146</v>
      </c>
      <c r="AO31" s="18"/>
      <c r="AP31" s="18"/>
      <c r="AQ31" s="18"/>
      <c r="AR31" s="13">
        <f t="shared" si="21"/>
        <v>4.838709677419355</v>
      </c>
      <c r="AS31" s="13">
        <f t="shared" si="22"/>
        <v>38.79375</v>
      </c>
      <c r="AT31" s="13">
        <f t="shared" si="23"/>
        <v>0.06349206349206349</v>
      </c>
      <c r="AU31" s="13">
        <f t="shared" si="24"/>
        <v>0.07384615384615384</v>
      </c>
      <c r="AV31" s="5"/>
      <c r="AW31" s="13">
        <f t="shared" si="13"/>
        <v>0.7585775750291835</v>
      </c>
      <c r="AX31" s="13">
        <f t="shared" si="14"/>
        <v>2.5</v>
      </c>
      <c r="AY31" s="53">
        <f t="shared" si="17"/>
        <v>124.44143175664915</v>
      </c>
      <c r="AZ31" s="53">
        <f t="shared" si="18"/>
        <v>104.80357142857143</v>
      </c>
      <c r="BA31" s="53">
        <f t="shared" si="15"/>
        <v>1.1873777778790855</v>
      </c>
      <c r="BB31" s="53">
        <f t="shared" si="19"/>
        <v>18.923574613792013</v>
      </c>
      <c r="BC31" s="53">
        <f t="shared" si="16"/>
        <v>1.3724095895977244</v>
      </c>
      <c r="BE31" s="5"/>
      <c r="BF31" s="66"/>
      <c r="BG31" s="66"/>
      <c r="BH31" s="67"/>
      <c r="BI31" s="68"/>
      <c r="BJ31" s="69"/>
      <c r="BK31" s="69"/>
      <c r="BL31" s="68"/>
      <c r="BM31" s="68"/>
      <c r="BN31" s="68"/>
      <c r="BO31" s="68"/>
      <c r="BP31" s="68"/>
      <c r="BQ31" s="68"/>
      <c r="BR31" s="68"/>
      <c r="BS31" s="68"/>
      <c r="BT31" s="68"/>
      <c r="BU31" s="68"/>
      <c r="BV31" s="68"/>
      <c r="BW31" s="69"/>
      <c r="BX31" s="69"/>
      <c r="BY31" s="52"/>
      <c r="BZ31" s="68"/>
    </row>
    <row r="32" spans="1:78" ht="12.75">
      <c r="A32" s="2">
        <v>509484</v>
      </c>
      <c r="B32" s="2" t="s">
        <v>74</v>
      </c>
      <c r="C32" s="40">
        <v>0.4930555555555556</v>
      </c>
      <c r="D32" s="21"/>
      <c r="E32" s="3">
        <v>34927</v>
      </c>
      <c r="F32" s="5">
        <v>0.006</v>
      </c>
      <c r="G32" s="5">
        <v>0.0027</v>
      </c>
      <c r="H32" s="5">
        <v>0.0228</v>
      </c>
      <c r="I32" s="5">
        <v>1.72</v>
      </c>
      <c r="J32" s="5">
        <v>0.01</v>
      </c>
      <c r="K32" s="5">
        <v>0.028</v>
      </c>
      <c r="L32" s="5">
        <v>0.005</v>
      </c>
      <c r="M32" s="5">
        <v>0.1</v>
      </c>
      <c r="N32" s="5">
        <v>0.41</v>
      </c>
      <c r="O32" s="5">
        <v>0.187</v>
      </c>
      <c r="P32" s="5">
        <v>1.89</v>
      </c>
      <c r="Q32" s="5">
        <v>0.66</v>
      </c>
      <c r="R32" s="5">
        <v>2.25</v>
      </c>
      <c r="S32" s="5">
        <v>6.08</v>
      </c>
      <c r="T32" s="50">
        <v>20</v>
      </c>
      <c r="U32" s="50">
        <v>14</v>
      </c>
      <c r="V32" s="20">
        <v>0.05</v>
      </c>
      <c r="W32" s="20">
        <v>0.6173</v>
      </c>
      <c r="X32" s="20">
        <v>0.002</v>
      </c>
      <c r="Y32" s="20">
        <v>0.0034</v>
      </c>
      <c r="Z32" s="20">
        <v>0.6</v>
      </c>
      <c r="AA32" s="18">
        <f t="shared" si="0"/>
        <v>0.038</v>
      </c>
      <c r="AB32" s="13">
        <f t="shared" si="1"/>
        <v>0.2142857142857143</v>
      </c>
      <c r="AC32" s="13">
        <f t="shared" si="20"/>
        <v>0.09818181818181818</v>
      </c>
      <c r="AD32" s="13">
        <f t="shared" si="2"/>
        <v>2.533333333333333</v>
      </c>
      <c r="AE32" s="13">
        <f t="shared" si="3"/>
        <v>245.71428571428572</v>
      </c>
      <c r="AF32" s="13">
        <f t="shared" si="4"/>
        <v>0.7142857142857143</v>
      </c>
      <c r="AG32" s="13">
        <f t="shared" si="5"/>
        <v>2</v>
      </c>
      <c r="AH32" s="13">
        <f t="shared" si="6"/>
        <v>0.4838709677419355</v>
      </c>
      <c r="AI32" s="13">
        <f t="shared" si="7"/>
        <v>2.5641025641025643</v>
      </c>
      <c r="AJ32" s="13">
        <f t="shared" si="8"/>
        <v>20.499999999999996</v>
      </c>
      <c r="AK32" s="13">
        <f t="shared" si="9"/>
        <v>15.583333333333332</v>
      </c>
      <c r="AL32" s="13">
        <f t="shared" si="10"/>
        <v>82.17391304347825</v>
      </c>
      <c r="AM32" s="13">
        <f t="shared" si="11"/>
        <v>41.25</v>
      </c>
      <c r="AN32" s="13">
        <f t="shared" si="12"/>
        <v>64.28571428571428</v>
      </c>
      <c r="AO32" s="18"/>
      <c r="AP32" s="18"/>
      <c r="AQ32" s="18"/>
      <c r="AR32" s="13">
        <f t="shared" si="21"/>
        <v>4.838709677419355</v>
      </c>
      <c r="AS32" s="13">
        <f t="shared" si="22"/>
        <v>38.58125</v>
      </c>
      <c r="AT32" s="13">
        <f t="shared" si="23"/>
        <v>0.06349206349206349</v>
      </c>
      <c r="AU32" s="13">
        <f t="shared" si="24"/>
        <v>0.10461538461538461</v>
      </c>
      <c r="AV32" s="5"/>
      <c r="AW32" s="13">
        <f t="shared" si="13"/>
        <v>0.8317637711026709</v>
      </c>
      <c r="AX32" s="13">
        <f t="shared" si="14"/>
        <v>2.7142857142857144</v>
      </c>
      <c r="AY32" s="53">
        <f t="shared" si="17"/>
        <v>121.53563465519986</v>
      </c>
      <c r="AZ32" s="53">
        <f t="shared" si="18"/>
        <v>107.53571428571428</v>
      </c>
      <c r="BA32" s="53">
        <f t="shared" si="15"/>
        <v>1.1301885653754886</v>
      </c>
      <c r="BB32" s="53">
        <f t="shared" si="19"/>
        <v>13.285634655199871</v>
      </c>
      <c r="BC32" s="53">
        <f t="shared" si="16"/>
        <v>1.2782608695652173</v>
      </c>
      <c r="BE32" s="5"/>
      <c r="BF32" s="66"/>
      <c r="BG32" s="66"/>
      <c r="BH32" s="67"/>
      <c r="BI32" s="68"/>
      <c r="BJ32" s="69"/>
      <c r="BK32" s="69"/>
      <c r="BL32" s="68"/>
      <c r="BM32" s="68"/>
      <c r="BN32" s="68"/>
      <c r="BO32" s="68"/>
      <c r="BP32" s="68"/>
      <c r="BQ32" s="68"/>
      <c r="BR32" s="68"/>
      <c r="BS32" s="68"/>
      <c r="BT32" s="68"/>
      <c r="BU32" s="68"/>
      <c r="BV32" s="68"/>
      <c r="BW32" s="69"/>
      <c r="BX32" s="69"/>
      <c r="BY32" s="52"/>
      <c r="BZ32" s="68"/>
    </row>
    <row r="33" spans="1:78" ht="12.75">
      <c r="A33" s="2">
        <v>509485</v>
      </c>
      <c r="B33" s="2" t="s">
        <v>75</v>
      </c>
      <c r="C33" s="40">
        <v>0.4618055555555556</v>
      </c>
      <c r="D33" s="21"/>
      <c r="E33" s="3">
        <v>34934</v>
      </c>
      <c r="F33" s="5">
        <v>0.006</v>
      </c>
      <c r="G33" s="5">
        <v>0.0043</v>
      </c>
      <c r="H33" s="5">
        <v>0.0228</v>
      </c>
      <c r="I33" s="5">
        <v>1.69</v>
      </c>
      <c r="J33" s="5">
        <v>0.01</v>
      </c>
      <c r="K33" s="5">
        <v>0.027</v>
      </c>
      <c r="L33" s="5">
        <v>0.005</v>
      </c>
      <c r="M33" s="5">
        <v>0.117</v>
      </c>
      <c r="N33" s="5">
        <v>0.42</v>
      </c>
      <c r="O33" s="5">
        <v>0.202</v>
      </c>
      <c r="P33" s="5">
        <v>1.93</v>
      </c>
      <c r="Q33" s="5">
        <v>0.63</v>
      </c>
      <c r="R33" s="5">
        <v>2.33</v>
      </c>
      <c r="S33" s="5">
        <v>6.05</v>
      </c>
      <c r="T33" s="50">
        <v>20</v>
      </c>
      <c r="U33" s="50">
        <v>14</v>
      </c>
      <c r="V33" s="20">
        <v>0.05</v>
      </c>
      <c r="W33" s="20">
        <v>0.5704</v>
      </c>
      <c r="X33" s="20">
        <v>0.002</v>
      </c>
      <c r="Y33" s="20">
        <v>0.002</v>
      </c>
      <c r="Z33" s="20">
        <v>0.5</v>
      </c>
      <c r="AA33" s="18">
        <f t="shared" si="0"/>
        <v>0.037</v>
      </c>
      <c r="AB33" s="13">
        <f t="shared" si="1"/>
        <v>0.2142857142857143</v>
      </c>
      <c r="AC33" s="13">
        <f t="shared" si="20"/>
        <v>0.15636363636363637</v>
      </c>
      <c r="AD33" s="13">
        <f t="shared" si="2"/>
        <v>2.533333333333333</v>
      </c>
      <c r="AE33" s="13">
        <f t="shared" si="3"/>
        <v>241.42857142857142</v>
      </c>
      <c r="AF33" s="13">
        <f t="shared" si="4"/>
        <v>0.7142857142857143</v>
      </c>
      <c r="AG33" s="13">
        <f t="shared" si="5"/>
        <v>1.9285714285714286</v>
      </c>
      <c r="AH33" s="13">
        <f t="shared" si="6"/>
        <v>0.4838709677419355</v>
      </c>
      <c r="AI33" s="13">
        <f t="shared" si="7"/>
        <v>3</v>
      </c>
      <c r="AJ33" s="13">
        <f t="shared" si="8"/>
        <v>20.999999999999996</v>
      </c>
      <c r="AK33" s="13">
        <f t="shared" si="9"/>
        <v>16.833333333333336</v>
      </c>
      <c r="AL33" s="13">
        <f t="shared" si="10"/>
        <v>83.91304347826087</v>
      </c>
      <c r="AM33" s="13">
        <f t="shared" si="11"/>
        <v>39.375</v>
      </c>
      <c r="AN33" s="13">
        <f t="shared" si="12"/>
        <v>66.57142857142857</v>
      </c>
      <c r="AO33" s="18"/>
      <c r="AP33" s="18"/>
      <c r="AQ33" s="18"/>
      <c r="AR33" s="13">
        <f t="shared" si="21"/>
        <v>4.838709677419355</v>
      </c>
      <c r="AS33" s="13">
        <f t="shared" si="22"/>
        <v>35.65</v>
      </c>
      <c r="AT33" s="13">
        <f t="shared" si="23"/>
        <v>0.06349206349206349</v>
      </c>
      <c r="AU33" s="13">
        <f t="shared" si="24"/>
        <v>0.061538461538461535</v>
      </c>
      <c r="AV33" s="5"/>
      <c r="AW33" s="13">
        <f t="shared" si="13"/>
        <v>0.891250938133746</v>
      </c>
      <c r="AX33" s="13">
        <f t="shared" si="14"/>
        <v>2.642857142857143</v>
      </c>
      <c r="AY33" s="53">
        <f t="shared" si="17"/>
        <v>125.46066252587993</v>
      </c>
      <c r="AZ33" s="53">
        <f t="shared" si="18"/>
        <v>107.875</v>
      </c>
      <c r="BA33" s="53">
        <f t="shared" si="15"/>
        <v>1.163018887841297</v>
      </c>
      <c r="BB33" s="53">
        <f t="shared" si="19"/>
        <v>16.871376811594203</v>
      </c>
      <c r="BC33" s="53">
        <f t="shared" si="16"/>
        <v>1.2604963612614295</v>
      </c>
      <c r="BE33" s="5"/>
      <c r="BF33" s="66"/>
      <c r="BG33" s="66"/>
      <c r="BH33" s="67"/>
      <c r="BI33" s="68"/>
      <c r="BJ33" s="69"/>
      <c r="BK33" s="69"/>
      <c r="BL33" s="68"/>
      <c r="BM33" s="68"/>
      <c r="BN33" s="68"/>
      <c r="BO33" s="68"/>
      <c r="BP33" s="68"/>
      <c r="BQ33" s="68"/>
      <c r="BR33" s="68"/>
      <c r="BS33" s="68"/>
      <c r="BT33" s="68"/>
      <c r="BU33" s="68"/>
      <c r="BV33" s="68"/>
      <c r="BW33" s="69"/>
      <c r="BX33" s="69"/>
      <c r="BY33" s="52"/>
      <c r="BZ33" s="68"/>
    </row>
    <row r="34" spans="1:78" ht="12.75">
      <c r="A34" s="2">
        <v>517149</v>
      </c>
      <c r="B34" s="2" t="s">
        <v>76</v>
      </c>
      <c r="C34" s="40">
        <v>0.5243055555555556</v>
      </c>
      <c r="D34" s="21"/>
      <c r="E34" s="3">
        <v>34941</v>
      </c>
      <c r="F34" s="5">
        <v>0.006</v>
      </c>
      <c r="G34" s="5">
        <v>0.0032</v>
      </c>
      <c r="H34" s="5">
        <v>0.0404</v>
      </c>
      <c r="I34" s="5">
        <v>1.81</v>
      </c>
      <c r="J34" s="5">
        <v>0.025</v>
      </c>
      <c r="K34" s="5">
        <v>0.046</v>
      </c>
      <c r="L34" s="5">
        <v>0.005</v>
      </c>
      <c r="M34" s="5">
        <v>0.15</v>
      </c>
      <c r="N34" s="5">
        <v>0.4</v>
      </c>
      <c r="O34" s="5">
        <v>0.21</v>
      </c>
      <c r="P34" s="5">
        <v>1.87</v>
      </c>
      <c r="Q34" s="5">
        <v>0.64</v>
      </c>
      <c r="R34" s="5">
        <v>2.22</v>
      </c>
      <c r="S34" s="5">
        <v>6.04</v>
      </c>
      <c r="T34" s="50">
        <v>13</v>
      </c>
      <c r="U34" s="50">
        <v>11</v>
      </c>
      <c r="V34" s="20">
        <v>0.05</v>
      </c>
      <c r="W34" s="20">
        <v>0.6189</v>
      </c>
      <c r="X34" s="20">
        <v>0.002</v>
      </c>
      <c r="Y34" s="20">
        <v>0.0036</v>
      </c>
      <c r="Z34" s="5">
        <v>0.68</v>
      </c>
      <c r="AA34" s="18">
        <f t="shared" si="0"/>
        <v>0.07100000000000001</v>
      </c>
      <c r="AB34" s="13">
        <f t="shared" si="1"/>
        <v>0.2142857142857143</v>
      </c>
      <c r="AC34" s="13">
        <f t="shared" si="20"/>
        <v>0.11636363636363638</v>
      </c>
      <c r="AD34" s="13">
        <f t="shared" si="2"/>
        <v>4.488888888888889</v>
      </c>
      <c r="AE34" s="13">
        <f t="shared" si="3"/>
        <v>258.57142857142856</v>
      </c>
      <c r="AF34" s="13">
        <f t="shared" si="4"/>
        <v>1.7857142857142858</v>
      </c>
      <c r="AG34" s="13">
        <f t="shared" si="5"/>
        <v>3.2857142857142856</v>
      </c>
      <c r="AH34" s="13">
        <f t="shared" si="6"/>
        <v>0.4838709677419355</v>
      </c>
      <c r="AI34" s="13">
        <f t="shared" si="7"/>
        <v>3.846153846153846</v>
      </c>
      <c r="AJ34" s="13">
        <f t="shared" si="8"/>
        <v>20</v>
      </c>
      <c r="AK34" s="13">
        <f t="shared" si="9"/>
        <v>17.499999999999996</v>
      </c>
      <c r="AL34" s="13">
        <f t="shared" si="10"/>
        <v>81.30434782608697</v>
      </c>
      <c r="AM34" s="13">
        <f t="shared" si="11"/>
        <v>40</v>
      </c>
      <c r="AN34" s="13">
        <f t="shared" si="12"/>
        <v>63.42857142857143</v>
      </c>
      <c r="AO34" s="18"/>
      <c r="AP34" s="18"/>
      <c r="AQ34" s="18"/>
      <c r="AR34" s="13">
        <f t="shared" si="21"/>
        <v>4.838709677419355</v>
      </c>
      <c r="AS34" s="13">
        <f t="shared" si="22"/>
        <v>38.68125</v>
      </c>
      <c r="AT34" s="13">
        <f t="shared" si="23"/>
        <v>0.06349206349206349</v>
      </c>
      <c r="AU34" s="13">
        <f t="shared" si="24"/>
        <v>0.11076923076923076</v>
      </c>
      <c r="AV34" s="5"/>
      <c r="AW34" s="13">
        <f t="shared" si="13"/>
        <v>0.9120108393559097</v>
      </c>
      <c r="AX34" s="13">
        <f t="shared" si="14"/>
        <v>5.071428571428571</v>
      </c>
      <c r="AY34" s="53">
        <f t="shared" si="17"/>
        <v>124.4362159579551</v>
      </c>
      <c r="AZ34" s="53">
        <f t="shared" si="18"/>
        <v>106.71428571428572</v>
      </c>
      <c r="BA34" s="53">
        <f t="shared" si="15"/>
        <v>1.166068958106674</v>
      </c>
      <c r="BB34" s="53">
        <f t="shared" si="19"/>
        <v>15.936215957955085</v>
      </c>
      <c r="BC34" s="53">
        <f t="shared" si="16"/>
        <v>1.281825303564434</v>
      </c>
      <c r="BE34" s="5"/>
      <c r="BF34" s="70"/>
      <c r="BG34" s="70"/>
      <c r="BH34" s="71"/>
      <c r="BI34" s="72"/>
      <c r="BJ34" s="73"/>
      <c r="BK34" s="73"/>
      <c r="BL34" s="72"/>
      <c r="BM34" s="72"/>
      <c r="BN34" s="72"/>
      <c r="BO34" s="72"/>
      <c r="BP34" s="72"/>
      <c r="BQ34" s="72"/>
      <c r="BR34" s="72"/>
      <c r="BS34" s="72"/>
      <c r="BT34" s="72"/>
      <c r="BU34" s="72"/>
      <c r="BV34" s="72"/>
      <c r="BW34" s="73"/>
      <c r="BX34" s="73"/>
      <c r="BY34" s="70"/>
      <c r="BZ34" s="72"/>
    </row>
    <row r="35" spans="1:78" ht="12.75">
      <c r="A35" s="2">
        <v>517150</v>
      </c>
      <c r="B35" s="2" t="s">
        <v>77</v>
      </c>
      <c r="C35" s="40">
        <v>0.4895833333333333</v>
      </c>
      <c r="D35" s="21"/>
      <c r="E35" s="3">
        <v>34948</v>
      </c>
      <c r="F35" s="5">
        <v>0.006</v>
      </c>
      <c r="G35" s="5">
        <v>0.0091</v>
      </c>
      <c r="H35" s="5">
        <v>0.101</v>
      </c>
      <c r="I35" s="5">
        <v>1.55</v>
      </c>
      <c r="J35" s="5">
        <v>0.037</v>
      </c>
      <c r="K35" s="5">
        <v>0.029</v>
      </c>
      <c r="L35" s="5">
        <v>0.005</v>
      </c>
      <c r="M35" s="5">
        <v>0.11</v>
      </c>
      <c r="N35" s="5">
        <v>0.31</v>
      </c>
      <c r="O35" s="5">
        <v>0.2</v>
      </c>
      <c r="P35" s="5">
        <v>1.66</v>
      </c>
      <c r="Q35" s="5">
        <v>0.61</v>
      </c>
      <c r="R35" s="5">
        <v>3.2</v>
      </c>
      <c r="S35" s="5">
        <v>5.7</v>
      </c>
      <c r="T35" s="50">
        <v>13</v>
      </c>
      <c r="U35" s="50">
        <v>10</v>
      </c>
      <c r="V35" s="20">
        <v>0.05</v>
      </c>
      <c r="W35" s="20">
        <v>0.6244</v>
      </c>
      <c r="X35" s="20">
        <v>0.002</v>
      </c>
      <c r="Y35" s="20">
        <v>0.0035</v>
      </c>
      <c r="Z35" s="5">
        <v>1.13</v>
      </c>
      <c r="AA35" s="18">
        <f t="shared" si="0"/>
        <v>0.066</v>
      </c>
      <c r="AB35" s="13">
        <f t="shared" si="1"/>
        <v>0.2142857142857143</v>
      </c>
      <c r="AC35" s="13">
        <f t="shared" si="20"/>
        <v>0.33090909090909093</v>
      </c>
      <c r="AD35" s="13">
        <f t="shared" si="2"/>
        <v>11.222222222222223</v>
      </c>
      <c r="AE35" s="13">
        <f t="shared" si="3"/>
        <v>221.42857142857144</v>
      </c>
      <c r="AF35" s="13">
        <f t="shared" si="4"/>
        <v>2.6428571428571423</v>
      </c>
      <c r="AG35" s="13">
        <f t="shared" si="5"/>
        <v>2.0714285714285716</v>
      </c>
      <c r="AH35" s="13">
        <f t="shared" si="6"/>
        <v>0.4838709677419355</v>
      </c>
      <c r="AI35" s="13">
        <f t="shared" si="7"/>
        <v>2.8205128205128207</v>
      </c>
      <c r="AJ35" s="13">
        <f t="shared" si="8"/>
        <v>15.5</v>
      </c>
      <c r="AK35" s="13">
        <f t="shared" si="9"/>
        <v>16.666666666666668</v>
      </c>
      <c r="AL35" s="13">
        <f t="shared" si="10"/>
        <v>72.17391304347825</v>
      </c>
      <c r="AM35" s="13">
        <f t="shared" si="11"/>
        <v>38.125</v>
      </c>
      <c r="AN35" s="13">
        <f t="shared" si="12"/>
        <v>91.42857142857143</v>
      </c>
      <c r="AO35" s="18"/>
      <c r="AP35" s="18"/>
      <c r="AQ35" s="18"/>
      <c r="AR35" s="13">
        <f t="shared" si="21"/>
        <v>4.838709677419355</v>
      </c>
      <c r="AS35" s="13">
        <f t="shared" si="22"/>
        <v>39.025</v>
      </c>
      <c r="AT35" s="13">
        <f t="shared" si="23"/>
        <v>0.06349206349206349</v>
      </c>
      <c r="AU35" s="13">
        <f t="shared" si="24"/>
        <v>0.1076923076923077</v>
      </c>
      <c r="AV35" s="5"/>
      <c r="AW35" s="13">
        <f t="shared" si="13"/>
        <v>1.995262314968879</v>
      </c>
      <c r="AX35" s="13">
        <f t="shared" si="14"/>
        <v>4.7142857142857135</v>
      </c>
      <c r="AY35" s="53">
        <f t="shared" si="17"/>
        <v>109.80394967351488</v>
      </c>
      <c r="AZ35" s="53">
        <f t="shared" si="18"/>
        <v>131.625</v>
      </c>
      <c r="BA35" s="53">
        <f t="shared" si="15"/>
        <v>0.8342180412042915</v>
      </c>
      <c r="BB35" s="53">
        <f t="shared" si="19"/>
        <v>-24.46390746934226</v>
      </c>
      <c r="BC35" s="53">
        <f t="shared" si="16"/>
        <v>0.7894021739130433</v>
      </c>
      <c r="BE35" s="5"/>
      <c r="BF35" s="70"/>
      <c r="BG35" s="70"/>
      <c r="BH35" s="71"/>
      <c r="BI35" s="72"/>
      <c r="BJ35" s="73"/>
      <c r="BK35" s="73"/>
      <c r="BL35" s="72"/>
      <c r="BM35" s="72"/>
      <c r="BN35" s="72"/>
      <c r="BO35" s="72"/>
      <c r="BP35" s="72"/>
      <c r="BQ35" s="72"/>
      <c r="BR35" s="72"/>
      <c r="BS35" s="72"/>
      <c r="BT35" s="72"/>
      <c r="BU35" s="72"/>
      <c r="BV35" s="72"/>
      <c r="BW35" s="73"/>
      <c r="BX35" s="73"/>
      <c r="BY35" s="70"/>
      <c r="BZ35" s="72"/>
    </row>
    <row r="36" spans="1:78" s="19" customFormat="1" ht="12.75">
      <c r="A36" s="2">
        <v>517151</v>
      </c>
      <c r="B36" s="2" t="s">
        <v>78</v>
      </c>
      <c r="C36" s="40">
        <v>0.34375</v>
      </c>
      <c r="D36" s="21"/>
      <c r="E36" s="3">
        <v>34955</v>
      </c>
      <c r="F36" s="5">
        <v>0.006</v>
      </c>
      <c r="G36" s="5">
        <v>0.0044</v>
      </c>
      <c r="H36" s="5">
        <v>0.076</v>
      </c>
      <c r="I36" s="5">
        <v>1.57</v>
      </c>
      <c r="J36" s="5">
        <v>0.047</v>
      </c>
      <c r="K36" s="5">
        <v>0.03</v>
      </c>
      <c r="L36" s="5">
        <v>0.005</v>
      </c>
      <c r="M36" s="5">
        <v>0.1</v>
      </c>
      <c r="N36" s="5">
        <v>0.29</v>
      </c>
      <c r="O36" s="5">
        <v>0.17</v>
      </c>
      <c r="P36" s="5">
        <v>1.77</v>
      </c>
      <c r="Q36" s="5">
        <v>0.71</v>
      </c>
      <c r="R36" s="5">
        <v>2.34</v>
      </c>
      <c r="S36" s="5">
        <v>5.54</v>
      </c>
      <c r="T36" s="50">
        <v>14</v>
      </c>
      <c r="U36" s="50">
        <v>10</v>
      </c>
      <c r="V36" s="20">
        <v>0.05</v>
      </c>
      <c r="W36" s="20">
        <v>0.5925</v>
      </c>
      <c r="X36" s="20">
        <v>0.002</v>
      </c>
      <c r="Y36" s="20">
        <v>0.0047</v>
      </c>
      <c r="Z36" s="5">
        <v>1.26</v>
      </c>
      <c r="AA36" s="18">
        <f t="shared" si="0"/>
        <v>0.077</v>
      </c>
      <c r="AB36" s="13">
        <f t="shared" si="1"/>
        <v>0.2142857142857143</v>
      </c>
      <c r="AC36" s="13">
        <f t="shared" si="20"/>
        <v>0.16</v>
      </c>
      <c r="AD36" s="13">
        <f t="shared" si="2"/>
        <v>8.444444444444443</v>
      </c>
      <c r="AE36" s="13">
        <f t="shared" si="3"/>
        <v>224.28571428571428</v>
      </c>
      <c r="AF36" s="13">
        <f t="shared" si="4"/>
        <v>3.357142857142857</v>
      </c>
      <c r="AG36" s="13">
        <f t="shared" si="5"/>
        <v>2.142857142857143</v>
      </c>
      <c r="AH36" s="13">
        <f t="shared" si="6"/>
        <v>0.4838709677419355</v>
      </c>
      <c r="AI36" s="13">
        <f t="shared" si="7"/>
        <v>2.5641025641025643</v>
      </c>
      <c r="AJ36" s="13">
        <f t="shared" si="8"/>
        <v>14.499999999999998</v>
      </c>
      <c r="AK36" s="13">
        <f t="shared" si="9"/>
        <v>14.166666666666668</v>
      </c>
      <c r="AL36" s="13">
        <f t="shared" si="10"/>
        <v>76.95652173913044</v>
      </c>
      <c r="AM36" s="13">
        <f t="shared" si="11"/>
        <v>44.375</v>
      </c>
      <c r="AN36" s="13">
        <f t="shared" si="12"/>
        <v>66.85714285714285</v>
      </c>
      <c r="AO36" s="18"/>
      <c r="AP36" s="18"/>
      <c r="AQ36" s="18"/>
      <c r="AR36" s="13">
        <f t="shared" si="21"/>
        <v>4.838709677419355</v>
      </c>
      <c r="AS36" s="13">
        <f t="shared" si="22"/>
        <v>37.03125</v>
      </c>
      <c r="AT36" s="13">
        <f t="shared" si="23"/>
        <v>0.06349206349206349</v>
      </c>
      <c r="AU36" s="13">
        <f t="shared" si="24"/>
        <v>0.14461538461538462</v>
      </c>
      <c r="AV36" s="20"/>
      <c r="AW36" s="13">
        <f t="shared" si="13"/>
        <v>2.884031503126606</v>
      </c>
      <c r="AX36" s="13">
        <f t="shared" si="14"/>
        <v>5.5</v>
      </c>
      <c r="AY36" s="53">
        <f t="shared" si="17"/>
        <v>111.54443382704252</v>
      </c>
      <c r="AZ36" s="53">
        <f t="shared" si="18"/>
        <v>113.375</v>
      </c>
      <c r="BA36" s="53">
        <f t="shared" si="15"/>
        <v>0.9838538816056672</v>
      </c>
      <c r="BB36" s="53">
        <f t="shared" si="19"/>
        <v>-5.187709030100336</v>
      </c>
      <c r="BC36" s="53">
        <f t="shared" si="16"/>
        <v>1.1510590858416947</v>
      </c>
      <c r="BD36" s="110"/>
      <c r="BE36" s="20"/>
      <c r="BF36" s="70"/>
      <c r="BG36" s="70"/>
      <c r="BH36" s="71"/>
      <c r="BI36" s="72"/>
      <c r="BJ36" s="73"/>
      <c r="BK36" s="73"/>
      <c r="BL36" s="72"/>
      <c r="BM36" s="72"/>
      <c r="BN36" s="72"/>
      <c r="BO36" s="72"/>
      <c r="BP36" s="72"/>
      <c r="BQ36" s="72"/>
      <c r="BR36" s="72"/>
      <c r="BS36" s="72"/>
      <c r="BT36" s="72"/>
      <c r="BU36" s="72"/>
      <c r="BV36" s="72"/>
      <c r="BW36" s="73"/>
      <c r="BX36" s="73"/>
      <c r="BY36" s="70"/>
      <c r="BZ36" s="72"/>
    </row>
    <row r="37" spans="1:78" s="19" customFormat="1" ht="12.75">
      <c r="A37" s="2">
        <v>517152</v>
      </c>
      <c r="B37" s="2" t="s">
        <v>79</v>
      </c>
      <c r="C37" s="40">
        <v>0.545138888888889</v>
      </c>
      <c r="D37" s="21"/>
      <c r="E37" s="3">
        <v>34962</v>
      </c>
      <c r="F37" s="5">
        <v>0.006</v>
      </c>
      <c r="G37" s="5">
        <v>0.0099</v>
      </c>
      <c r="H37" s="5">
        <v>0.066</v>
      </c>
      <c r="I37" s="5">
        <v>1.64</v>
      </c>
      <c r="J37" s="5">
        <v>0.035</v>
      </c>
      <c r="K37" s="5">
        <v>0.025</v>
      </c>
      <c r="L37" s="5">
        <v>0.005</v>
      </c>
      <c r="M37" s="5">
        <v>0.13</v>
      </c>
      <c r="N37" s="5">
        <v>0.32</v>
      </c>
      <c r="O37" s="5">
        <v>0.16</v>
      </c>
      <c r="P37" s="5">
        <v>1.83</v>
      </c>
      <c r="Q37" s="5">
        <v>0.66</v>
      </c>
      <c r="R37" s="5">
        <v>2.16</v>
      </c>
      <c r="S37" s="5">
        <v>5.69</v>
      </c>
      <c r="T37" s="50">
        <v>14</v>
      </c>
      <c r="U37" s="50">
        <v>10</v>
      </c>
      <c r="V37" s="20">
        <v>0.05</v>
      </c>
      <c r="W37" s="20">
        <v>0.6395</v>
      </c>
      <c r="X37" s="20">
        <v>0.002</v>
      </c>
      <c r="Y37" s="20">
        <v>0.0034</v>
      </c>
      <c r="Z37" s="5">
        <v>0.71</v>
      </c>
      <c r="AA37" s="18">
        <f t="shared" si="0"/>
        <v>0.060000000000000005</v>
      </c>
      <c r="AB37" s="13">
        <f t="shared" si="1"/>
        <v>0.2142857142857143</v>
      </c>
      <c r="AC37" s="13">
        <f t="shared" si="20"/>
        <v>0.36000000000000004</v>
      </c>
      <c r="AD37" s="13">
        <f t="shared" si="2"/>
        <v>7.333333333333333</v>
      </c>
      <c r="AE37" s="13">
        <f t="shared" si="3"/>
        <v>234.28571428571428</v>
      </c>
      <c r="AF37" s="13">
        <f t="shared" si="4"/>
        <v>2.5</v>
      </c>
      <c r="AG37" s="13">
        <f t="shared" si="5"/>
        <v>1.7857142857142858</v>
      </c>
      <c r="AH37" s="13">
        <f t="shared" si="6"/>
        <v>0.4838709677419355</v>
      </c>
      <c r="AI37" s="13">
        <f t="shared" si="7"/>
        <v>3.3333333333333335</v>
      </c>
      <c r="AJ37" s="13">
        <f t="shared" si="8"/>
        <v>16</v>
      </c>
      <c r="AK37" s="13">
        <f t="shared" si="9"/>
        <v>13.333333333333334</v>
      </c>
      <c r="AL37" s="13">
        <f t="shared" si="10"/>
        <v>79.56521739130436</v>
      </c>
      <c r="AM37" s="13">
        <f t="shared" si="11"/>
        <v>41.25</v>
      </c>
      <c r="AN37" s="13">
        <f t="shared" si="12"/>
        <v>61.71428571428572</v>
      </c>
      <c r="AO37" s="18"/>
      <c r="AP37" s="18"/>
      <c r="AQ37" s="18"/>
      <c r="AR37" s="13">
        <f t="shared" si="21"/>
        <v>4.838709677419355</v>
      </c>
      <c r="AS37" s="13">
        <f t="shared" si="22"/>
        <v>39.96875</v>
      </c>
      <c r="AT37" s="13">
        <f t="shared" si="23"/>
        <v>0.06349206349206349</v>
      </c>
      <c r="AU37" s="13">
        <f t="shared" si="24"/>
        <v>0.10461538461538461</v>
      </c>
      <c r="AV37" s="20"/>
      <c r="AW37" s="13">
        <f t="shared" si="13"/>
        <v>2.0417379446695274</v>
      </c>
      <c r="AX37" s="13">
        <f t="shared" si="14"/>
        <v>4.285714285714286</v>
      </c>
      <c r="AY37" s="53">
        <f t="shared" si="17"/>
        <v>114.73188405797103</v>
      </c>
      <c r="AZ37" s="53">
        <f t="shared" si="18"/>
        <v>104.75</v>
      </c>
      <c r="BA37" s="53">
        <f t="shared" si="15"/>
        <v>1.0952924492407736</v>
      </c>
      <c r="BB37" s="53">
        <f t="shared" si="19"/>
        <v>7.48188405797103</v>
      </c>
      <c r="BC37" s="53">
        <f t="shared" si="16"/>
        <v>1.2892512077294687</v>
      </c>
      <c r="BD37" s="110"/>
      <c r="BE37" s="20"/>
      <c r="BF37" s="70"/>
      <c r="BG37" s="70"/>
      <c r="BH37" s="71"/>
      <c r="BI37" s="72"/>
      <c r="BJ37" s="73"/>
      <c r="BK37" s="73"/>
      <c r="BL37" s="72"/>
      <c r="BM37" s="72"/>
      <c r="BN37" s="72"/>
      <c r="BO37" s="72"/>
      <c r="BP37" s="72"/>
      <c r="BQ37" s="72"/>
      <c r="BR37" s="72"/>
      <c r="BS37" s="72"/>
      <c r="BT37" s="72"/>
      <c r="BU37" s="72"/>
      <c r="BV37" s="72"/>
      <c r="BW37" s="73"/>
      <c r="BX37" s="73"/>
      <c r="BY37" s="70"/>
      <c r="BZ37" s="72"/>
    </row>
    <row r="38" spans="1:78" s="19" customFormat="1" ht="12.75">
      <c r="A38" s="2">
        <v>517153</v>
      </c>
      <c r="B38" s="2" t="s">
        <v>80</v>
      </c>
      <c r="C38" s="40">
        <v>0.4826388888888889</v>
      </c>
      <c r="D38" s="21"/>
      <c r="E38" s="3">
        <v>34969</v>
      </c>
      <c r="F38" s="5">
        <v>0.006</v>
      </c>
      <c r="G38" s="5">
        <v>0.0023</v>
      </c>
      <c r="H38" s="5">
        <v>0.0354</v>
      </c>
      <c r="I38" s="5">
        <v>1.58</v>
      </c>
      <c r="J38" s="5">
        <v>0.035</v>
      </c>
      <c r="K38" s="5">
        <v>0.039</v>
      </c>
      <c r="L38" s="5">
        <v>0.005</v>
      </c>
      <c r="M38" s="5">
        <v>0.18</v>
      </c>
      <c r="N38" s="5">
        <v>0.33</v>
      </c>
      <c r="O38" s="5">
        <v>0.2</v>
      </c>
      <c r="P38" s="5">
        <v>1.74</v>
      </c>
      <c r="Q38" s="5">
        <v>0.64</v>
      </c>
      <c r="R38" s="5">
        <v>2.26</v>
      </c>
      <c r="S38" s="5">
        <v>5.79</v>
      </c>
      <c r="T38" s="50">
        <v>13</v>
      </c>
      <c r="U38" s="50">
        <v>7</v>
      </c>
      <c r="V38" s="20">
        <v>0.05</v>
      </c>
      <c r="W38" s="20">
        <v>0.6076</v>
      </c>
      <c r="X38" s="20">
        <v>0.002</v>
      </c>
      <c r="Y38" s="20">
        <v>0.0052</v>
      </c>
      <c r="Z38" s="5">
        <v>0.92</v>
      </c>
      <c r="AA38" s="18">
        <f t="shared" si="0"/>
        <v>0.07400000000000001</v>
      </c>
      <c r="AB38" s="13">
        <f t="shared" si="1"/>
        <v>0.2142857142857143</v>
      </c>
      <c r="AC38" s="13">
        <f t="shared" si="20"/>
        <v>0.08363636363636363</v>
      </c>
      <c r="AD38" s="13">
        <f t="shared" si="2"/>
        <v>3.933333333333334</v>
      </c>
      <c r="AE38" s="13">
        <f t="shared" si="3"/>
        <v>225.71428571428572</v>
      </c>
      <c r="AF38" s="13">
        <f t="shared" si="4"/>
        <v>2.5</v>
      </c>
      <c r="AG38" s="13">
        <f t="shared" si="5"/>
        <v>2.785714285714286</v>
      </c>
      <c r="AH38" s="13">
        <f t="shared" si="6"/>
        <v>0.4838709677419355</v>
      </c>
      <c r="AI38" s="13">
        <f t="shared" si="7"/>
        <v>4.615384615384615</v>
      </c>
      <c r="AJ38" s="13">
        <f t="shared" si="8"/>
        <v>16.5</v>
      </c>
      <c r="AK38" s="13">
        <f t="shared" si="9"/>
        <v>16.666666666666668</v>
      </c>
      <c r="AL38" s="13">
        <f t="shared" si="10"/>
        <v>75.65217391304348</v>
      </c>
      <c r="AM38" s="13">
        <f t="shared" si="11"/>
        <v>40</v>
      </c>
      <c r="AN38" s="13">
        <f t="shared" si="12"/>
        <v>64.57142857142857</v>
      </c>
      <c r="AO38" s="18"/>
      <c r="AP38" s="18"/>
      <c r="AQ38" s="18"/>
      <c r="AR38" s="13">
        <f t="shared" si="21"/>
        <v>4.838709677419355</v>
      </c>
      <c r="AS38" s="13">
        <f t="shared" si="22"/>
        <v>37.975</v>
      </c>
      <c r="AT38" s="13">
        <f t="shared" si="23"/>
        <v>0.06349206349206349</v>
      </c>
      <c r="AU38" s="13">
        <f t="shared" si="24"/>
        <v>0.15999999999999998</v>
      </c>
      <c r="AV38" s="5"/>
      <c r="AW38" s="13">
        <f t="shared" si="13"/>
        <v>1.6218100973589298</v>
      </c>
      <c r="AX38" s="13">
        <f t="shared" si="14"/>
        <v>5.2857142857142865</v>
      </c>
      <c r="AY38" s="53">
        <f t="shared" si="17"/>
        <v>115.93422519509477</v>
      </c>
      <c r="AZ38" s="53">
        <f t="shared" si="18"/>
        <v>107.35714285714286</v>
      </c>
      <c r="BA38" s="53">
        <f t="shared" si="15"/>
        <v>1.079892982522506</v>
      </c>
      <c r="BB38" s="53">
        <f t="shared" si="19"/>
        <v>6.077082337951907</v>
      </c>
      <c r="BC38" s="53">
        <f t="shared" si="16"/>
        <v>1.1716044632550981</v>
      </c>
      <c r="BD38" s="21"/>
      <c r="BE38" s="5"/>
      <c r="BF38" s="70"/>
      <c r="BG38" s="70"/>
      <c r="BH38" s="71"/>
      <c r="BI38" s="72"/>
      <c r="BJ38" s="73"/>
      <c r="BK38" s="73"/>
      <c r="BL38" s="72"/>
      <c r="BM38" s="72"/>
      <c r="BN38" s="72"/>
      <c r="BO38" s="72"/>
      <c r="BP38" s="72"/>
      <c r="BQ38" s="72"/>
      <c r="BR38" s="72"/>
      <c r="BS38" s="72"/>
      <c r="BT38" s="72"/>
      <c r="BU38" s="72"/>
      <c r="BV38" s="72"/>
      <c r="BW38" s="73"/>
      <c r="BX38" s="73"/>
      <c r="BY38" s="70"/>
      <c r="BZ38" s="72"/>
    </row>
    <row r="39" spans="1:78" s="19" customFormat="1" ht="12.75">
      <c r="A39" s="2">
        <v>517154</v>
      </c>
      <c r="B39" s="2" t="s">
        <v>81</v>
      </c>
      <c r="C39" s="40">
        <v>0.4895833333333333</v>
      </c>
      <c r="D39" s="21"/>
      <c r="E39" s="3">
        <v>34976</v>
      </c>
      <c r="F39" s="5">
        <v>0.006</v>
      </c>
      <c r="G39" s="5">
        <v>0.0033</v>
      </c>
      <c r="H39" s="5">
        <v>0.051</v>
      </c>
      <c r="I39" s="5">
        <v>1.61</v>
      </c>
      <c r="J39" s="5">
        <v>0.047</v>
      </c>
      <c r="K39" s="5">
        <v>0.043</v>
      </c>
      <c r="L39" s="5">
        <v>0.005</v>
      </c>
      <c r="M39" s="5">
        <v>0.14</v>
      </c>
      <c r="N39" s="5">
        <v>0.34</v>
      </c>
      <c r="O39" s="5">
        <v>0.18</v>
      </c>
      <c r="P39" s="5">
        <v>1.74</v>
      </c>
      <c r="Q39" s="5">
        <v>0.64</v>
      </c>
      <c r="R39" s="5">
        <v>2.16</v>
      </c>
      <c r="S39" s="5">
        <v>5.77</v>
      </c>
      <c r="T39" s="50">
        <v>14</v>
      </c>
      <c r="U39" s="50">
        <v>10</v>
      </c>
      <c r="V39" s="20">
        <v>0.05</v>
      </c>
      <c r="W39" s="20">
        <v>0.6104</v>
      </c>
      <c r="X39" s="20">
        <v>0.002</v>
      </c>
      <c r="Y39" s="20">
        <v>0.003</v>
      </c>
      <c r="Z39" s="5">
        <v>0.9</v>
      </c>
      <c r="AA39" s="18">
        <f t="shared" si="0"/>
        <v>0.09</v>
      </c>
      <c r="AB39" s="13">
        <f t="shared" si="1"/>
        <v>0.2142857142857143</v>
      </c>
      <c r="AC39" s="13">
        <f t="shared" si="20"/>
        <v>0.12000000000000001</v>
      </c>
      <c r="AD39" s="13">
        <f t="shared" si="2"/>
        <v>5.666666666666666</v>
      </c>
      <c r="AE39" s="13">
        <f t="shared" si="3"/>
        <v>230</v>
      </c>
      <c r="AF39" s="13">
        <f t="shared" si="4"/>
        <v>3.357142857142857</v>
      </c>
      <c r="AG39" s="13">
        <f t="shared" si="5"/>
        <v>3.071428571428571</v>
      </c>
      <c r="AH39" s="13">
        <f t="shared" si="6"/>
        <v>0.4838709677419355</v>
      </c>
      <c r="AI39" s="13">
        <f t="shared" si="7"/>
        <v>3.5897435897435903</v>
      </c>
      <c r="AJ39" s="13">
        <f t="shared" si="8"/>
        <v>17</v>
      </c>
      <c r="AK39" s="13">
        <f t="shared" si="9"/>
        <v>15</v>
      </c>
      <c r="AL39" s="13">
        <f t="shared" si="10"/>
        <v>75.65217391304348</v>
      </c>
      <c r="AM39" s="13">
        <f t="shared" si="11"/>
        <v>40</v>
      </c>
      <c r="AN39" s="13">
        <f t="shared" si="12"/>
        <v>61.71428571428572</v>
      </c>
      <c r="AO39" s="18"/>
      <c r="AP39" s="18"/>
      <c r="AQ39" s="18"/>
      <c r="AR39" s="13">
        <f t="shared" si="21"/>
        <v>4.838709677419355</v>
      </c>
      <c r="AS39" s="13">
        <f t="shared" si="22"/>
        <v>38.150000000000006</v>
      </c>
      <c r="AT39" s="13">
        <f t="shared" si="23"/>
        <v>0.06349206349206349</v>
      </c>
      <c r="AU39" s="13">
        <f t="shared" si="24"/>
        <v>0.09230769230769231</v>
      </c>
      <c r="AV39" s="5"/>
      <c r="AW39" s="13">
        <f t="shared" si="13"/>
        <v>1.6982436524617461</v>
      </c>
      <c r="AX39" s="13">
        <f t="shared" si="14"/>
        <v>6.428571428571429</v>
      </c>
      <c r="AY39" s="53">
        <f t="shared" si="17"/>
        <v>114.59906035992992</v>
      </c>
      <c r="AZ39" s="53">
        <f t="shared" si="18"/>
        <v>104.78571428571429</v>
      </c>
      <c r="BA39" s="53">
        <f t="shared" si="15"/>
        <v>1.0936515644437756</v>
      </c>
      <c r="BB39" s="53">
        <f t="shared" si="19"/>
        <v>6.456203217072783</v>
      </c>
      <c r="BC39" s="53">
        <f t="shared" si="16"/>
        <v>1.2258454106280192</v>
      </c>
      <c r="BD39" s="21"/>
      <c r="BE39" s="5"/>
      <c r="BF39" s="70"/>
      <c r="BG39" s="70"/>
      <c r="BH39" s="71"/>
      <c r="BI39" s="72"/>
      <c r="BJ39" s="73"/>
      <c r="BK39" s="73"/>
      <c r="BL39" s="72"/>
      <c r="BM39" s="72"/>
      <c r="BN39" s="72"/>
      <c r="BO39" s="72"/>
      <c r="BP39" s="72"/>
      <c r="BQ39" s="72"/>
      <c r="BR39" s="72"/>
      <c r="BS39" s="72"/>
      <c r="BT39" s="72"/>
      <c r="BU39" s="72"/>
      <c r="BV39" s="72"/>
      <c r="BW39" s="73"/>
      <c r="BX39" s="73"/>
      <c r="BY39" s="70"/>
      <c r="BZ39" s="72"/>
    </row>
    <row r="40" spans="1:78" s="19" customFormat="1" ht="12.75">
      <c r="A40" s="2">
        <v>517155</v>
      </c>
      <c r="B40" s="2" t="s">
        <v>82</v>
      </c>
      <c r="C40" s="40">
        <v>0.4479166666666667</v>
      </c>
      <c r="D40" s="21"/>
      <c r="E40" s="3">
        <v>34983</v>
      </c>
      <c r="F40" s="5">
        <v>0.006</v>
      </c>
      <c r="G40" s="5">
        <v>0.0028</v>
      </c>
      <c r="H40" s="5">
        <v>0.051</v>
      </c>
      <c r="I40" s="5">
        <v>1.7</v>
      </c>
      <c r="J40" s="5">
        <v>0.01</v>
      </c>
      <c r="K40" s="5">
        <v>0.064</v>
      </c>
      <c r="L40" s="5">
        <v>0.005</v>
      </c>
      <c r="M40" s="5">
        <v>0.15</v>
      </c>
      <c r="N40" s="5">
        <v>0.35</v>
      </c>
      <c r="O40" s="5">
        <v>0.19</v>
      </c>
      <c r="P40" s="5">
        <v>1.8</v>
      </c>
      <c r="Q40" s="5">
        <v>0.67</v>
      </c>
      <c r="R40" s="5">
        <v>2.22</v>
      </c>
      <c r="S40" s="5">
        <v>5.7</v>
      </c>
      <c r="T40" s="50">
        <v>14</v>
      </c>
      <c r="U40" s="50">
        <v>11</v>
      </c>
      <c r="V40" s="20">
        <v>0.05</v>
      </c>
      <c r="W40" s="20">
        <v>0.7177</v>
      </c>
      <c r="X40" s="20">
        <v>0.002</v>
      </c>
      <c r="Y40" s="20">
        <v>0.0031</v>
      </c>
      <c r="Z40" s="5">
        <v>0.77</v>
      </c>
      <c r="AA40" s="18">
        <f t="shared" si="0"/>
        <v>0.074</v>
      </c>
      <c r="AB40" s="13">
        <f t="shared" si="1"/>
        <v>0.2142857142857143</v>
      </c>
      <c r="AC40" s="13">
        <f t="shared" si="20"/>
        <v>0.10181818181818181</v>
      </c>
      <c r="AD40" s="13">
        <f t="shared" si="2"/>
        <v>5.666666666666666</v>
      </c>
      <c r="AE40" s="13">
        <f t="shared" si="3"/>
        <v>242.85714285714286</v>
      </c>
      <c r="AF40" s="13">
        <f t="shared" si="4"/>
        <v>0.7142857142857143</v>
      </c>
      <c r="AG40" s="13">
        <f t="shared" si="5"/>
        <v>4.571428571428572</v>
      </c>
      <c r="AH40" s="13">
        <f t="shared" si="6"/>
        <v>0.4838709677419355</v>
      </c>
      <c r="AI40" s="13">
        <f t="shared" si="7"/>
        <v>3.846153846153846</v>
      </c>
      <c r="AJ40" s="13">
        <f t="shared" si="8"/>
        <v>17.499999999999996</v>
      </c>
      <c r="AK40" s="13">
        <f t="shared" si="9"/>
        <v>15.833333333333334</v>
      </c>
      <c r="AL40" s="13">
        <f t="shared" si="10"/>
        <v>78.26086956521739</v>
      </c>
      <c r="AM40" s="13">
        <f t="shared" si="11"/>
        <v>41.875</v>
      </c>
      <c r="AN40" s="13">
        <f t="shared" si="12"/>
        <v>63.42857142857143</v>
      </c>
      <c r="AO40" s="18"/>
      <c r="AP40" s="18"/>
      <c r="AQ40" s="18"/>
      <c r="AR40" s="13">
        <f t="shared" si="21"/>
        <v>4.838709677419355</v>
      </c>
      <c r="AS40" s="13">
        <f t="shared" si="22"/>
        <v>44.85625</v>
      </c>
      <c r="AT40" s="13">
        <f t="shared" si="23"/>
        <v>0.06349206349206349</v>
      </c>
      <c r="AU40" s="13">
        <f t="shared" si="24"/>
        <v>0.09538461538461539</v>
      </c>
      <c r="AV40" s="5"/>
      <c r="AW40" s="13">
        <f t="shared" si="13"/>
        <v>1.995262314968879</v>
      </c>
      <c r="AX40" s="13">
        <f t="shared" si="14"/>
        <v>5.2857142857142865</v>
      </c>
      <c r="AY40" s="53">
        <f t="shared" si="17"/>
        <v>116.15464245899028</v>
      </c>
      <c r="AZ40" s="53">
        <f t="shared" si="18"/>
        <v>109.875</v>
      </c>
      <c r="BA40" s="53">
        <f t="shared" si="15"/>
        <v>1.0571526048599797</v>
      </c>
      <c r="BB40" s="53">
        <f t="shared" si="19"/>
        <v>5.565356744704559</v>
      </c>
      <c r="BC40" s="53">
        <f t="shared" si="16"/>
        <v>1.2338425381903642</v>
      </c>
      <c r="BD40" s="21"/>
      <c r="BE40" s="5"/>
      <c r="BF40" s="70"/>
      <c r="BG40" s="70"/>
      <c r="BH40" s="71"/>
      <c r="BI40" s="72"/>
      <c r="BJ40" s="73"/>
      <c r="BK40" s="73"/>
      <c r="BL40" s="72"/>
      <c r="BM40" s="72"/>
      <c r="BN40" s="72"/>
      <c r="BO40" s="72"/>
      <c r="BP40" s="72"/>
      <c r="BQ40" s="72"/>
      <c r="BR40" s="72"/>
      <c r="BS40" s="72"/>
      <c r="BT40" s="72"/>
      <c r="BU40" s="72"/>
      <c r="BV40" s="72"/>
      <c r="BW40" s="73"/>
      <c r="BX40" s="73"/>
      <c r="BY40" s="70"/>
      <c r="BZ40" s="72"/>
    </row>
    <row r="41" spans="1:78" s="19" customFormat="1" ht="12.75">
      <c r="A41" s="2">
        <v>517156</v>
      </c>
      <c r="B41" s="2" t="s">
        <v>83</v>
      </c>
      <c r="C41" s="40">
        <v>0.4548611111111111</v>
      </c>
      <c r="D41" s="21"/>
      <c r="E41" s="3">
        <v>34990</v>
      </c>
      <c r="F41" s="5">
        <v>0.006</v>
      </c>
      <c r="G41" s="5">
        <v>0.0026</v>
      </c>
      <c r="H41" s="5">
        <v>0.0404</v>
      </c>
      <c r="I41" s="5">
        <v>1.69</v>
      </c>
      <c r="J41" s="5">
        <v>0.027</v>
      </c>
      <c r="K41" s="5">
        <v>0.046</v>
      </c>
      <c r="L41" s="5">
        <v>0.005</v>
      </c>
      <c r="M41" s="5">
        <v>0.15</v>
      </c>
      <c r="N41" s="5">
        <v>0.34</v>
      </c>
      <c r="O41" s="5">
        <v>0.21</v>
      </c>
      <c r="P41" s="5">
        <v>1.81</v>
      </c>
      <c r="Q41" s="5">
        <v>0.65</v>
      </c>
      <c r="R41" s="5">
        <v>2.12</v>
      </c>
      <c r="S41" s="5">
        <v>5.87</v>
      </c>
      <c r="T41" s="50">
        <v>14</v>
      </c>
      <c r="U41" s="50">
        <v>9</v>
      </c>
      <c r="V41" s="20">
        <v>0.05</v>
      </c>
      <c r="W41" s="20">
        <v>0.6522</v>
      </c>
      <c r="X41" s="20">
        <v>0.002</v>
      </c>
      <c r="Y41" s="20">
        <v>0.005</v>
      </c>
      <c r="Z41" s="5">
        <v>0.91</v>
      </c>
      <c r="AA41" s="18">
        <f t="shared" si="0"/>
        <v>0.073</v>
      </c>
      <c r="AB41" s="13">
        <f t="shared" si="1"/>
        <v>0.2142857142857143</v>
      </c>
      <c r="AC41" s="13">
        <f t="shared" si="20"/>
        <v>0.09454545454545453</v>
      </c>
      <c r="AD41" s="13">
        <f t="shared" si="2"/>
        <v>4.488888888888889</v>
      </c>
      <c r="AE41" s="13">
        <f t="shared" si="3"/>
        <v>241.42857142857142</v>
      </c>
      <c r="AF41" s="13">
        <f t="shared" si="4"/>
        <v>1.9285714285714286</v>
      </c>
      <c r="AG41" s="13">
        <f t="shared" si="5"/>
        <v>3.2857142857142856</v>
      </c>
      <c r="AH41" s="13">
        <f t="shared" si="6"/>
        <v>0.4838709677419355</v>
      </c>
      <c r="AI41" s="13">
        <f t="shared" si="7"/>
        <v>3.846153846153846</v>
      </c>
      <c r="AJ41" s="13">
        <f t="shared" si="8"/>
        <v>17</v>
      </c>
      <c r="AK41" s="13">
        <f t="shared" si="9"/>
        <v>17.499999999999996</v>
      </c>
      <c r="AL41" s="13">
        <f t="shared" si="10"/>
        <v>78.69565217391305</v>
      </c>
      <c r="AM41" s="13">
        <f t="shared" si="11"/>
        <v>40.625</v>
      </c>
      <c r="AN41" s="13">
        <f t="shared" si="12"/>
        <v>60.57142857142858</v>
      </c>
      <c r="AO41" s="18"/>
      <c r="AP41" s="18"/>
      <c r="AQ41" s="18"/>
      <c r="AR41" s="13">
        <f t="shared" si="21"/>
        <v>4.838709677419355</v>
      </c>
      <c r="AS41" s="13">
        <f t="shared" si="22"/>
        <v>40.7625</v>
      </c>
      <c r="AT41" s="13">
        <f t="shared" si="23"/>
        <v>0.06349206349206349</v>
      </c>
      <c r="AU41" s="13">
        <f t="shared" si="24"/>
        <v>0.15384615384615385</v>
      </c>
      <c r="AV41" s="5"/>
      <c r="AW41" s="13">
        <f t="shared" si="13"/>
        <v>1.3489628825916533</v>
      </c>
      <c r="AX41" s="13">
        <f t="shared" si="14"/>
        <v>5.214285714285714</v>
      </c>
      <c r="AY41" s="53">
        <f t="shared" si="17"/>
        <v>118.97037744863832</v>
      </c>
      <c r="AZ41" s="53">
        <f t="shared" si="18"/>
        <v>104.48214285714286</v>
      </c>
      <c r="BA41" s="53">
        <f t="shared" si="15"/>
        <v>1.1386670888948462</v>
      </c>
      <c r="BB41" s="53">
        <f t="shared" si="19"/>
        <v>12.559663162924025</v>
      </c>
      <c r="BC41" s="53">
        <f t="shared" si="16"/>
        <v>1.2992206726825266</v>
      </c>
      <c r="BD41" s="21"/>
      <c r="BE41" s="5"/>
      <c r="BF41" s="70"/>
      <c r="BG41" s="70"/>
      <c r="BH41" s="71"/>
      <c r="BI41" s="72"/>
      <c r="BJ41" s="73"/>
      <c r="BK41" s="73"/>
      <c r="BL41" s="72"/>
      <c r="BM41" s="72"/>
      <c r="BN41" s="72"/>
      <c r="BO41" s="72"/>
      <c r="BP41" s="72"/>
      <c r="BQ41" s="72"/>
      <c r="BR41" s="72"/>
      <c r="BS41" s="72"/>
      <c r="BT41" s="72"/>
      <c r="BU41" s="72"/>
      <c r="BV41" s="72"/>
      <c r="BW41" s="73"/>
      <c r="BX41" s="73"/>
      <c r="BY41" s="70"/>
      <c r="BZ41" s="72"/>
    </row>
    <row r="42" spans="1:78" s="19" customFormat="1" ht="12.75">
      <c r="A42" s="2">
        <v>517157</v>
      </c>
      <c r="B42" s="2" t="s">
        <v>84</v>
      </c>
      <c r="C42" s="40">
        <v>0.5555555555555556</v>
      </c>
      <c r="D42" s="21"/>
      <c r="E42" s="3">
        <v>34997</v>
      </c>
      <c r="F42" s="5">
        <v>0.006</v>
      </c>
      <c r="G42" s="5">
        <v>0.0225</v>
      </c>
      <c r="H42" s="5">
        <v>0.0455</v>
      </c>
      <c r="I42" s="5">
        <v>1.66</v>
      </c>
      <c r="J42" s="5">
        <v>0.035</v>
      </c>
      <c r="K42" s="5">
        <v>0.075</v>
      </c>
      <c r="L42" s="5">
        <v>0.005</v>
      </c>
      <c r="M42" s="5">
        <v>0.13</v>
      </c>
      <c r="N42" s="5">
        <v>0.36</v>
      </c>
      <c r="O42" s="5">
        <v>0.18</v>
      </c>
      <c r="P42" s="5">
        <v>1.79</v>
      </c>
      <c r="Q42" s="5">
        <v>0.7</v>
      </c>
      <c r="R42" s="5">
        <v>2.2</v>
      </c>
      <c r="S42" s="5">
        <v>5.73</v>
      </c>
      <c r="T42" s="50">
        <v>14</v>
      </c>
      <c r="U42" s="50">
        <v>11</v>
      </c>
      <c r="V42" s="20">
        <v>0.05</v>
      </c>
      <c r="W42" s="20">
        <v>0.6995</v>
      </c>
      <c r="X42" s="20">
        <v>0.002</v>
      </c>
      <c r="Y42" s="20">
        <v>0.0072</v>
      </c>
      <c r="Z42" s="5">
        <v>0.79</v>
      </c>
      <c r="AA42" s="18">
        <f t="shared" si="0"/>
        <v>0.11</v>
      </c>
      <c r="AB42" s="13">
        <f t="shared" si="1"/>
        <v>0.2142857142857143</v>
      </c>
      <c r="AC42" s="13">
        <f t="shared" si="20"/>
        <v>0.8181818181818181</v>
      </c>
      <c r="AD42" s="13">
        <f t="shared" si="2"/>
        <v>5.055555555555555</v>
      </c>
      <c r="AE42" s="13">
        <f t="shared" si="3"/>
        <v>237.14285714285714</v>
      </c>
      <c r="AF42" s="13">
        <f t="shared" si="4"/>
        <v>2.5</v>
      </c>
      <c r="AG42" s="13">
        <f t="shared" si="5"/>
        <v>5.357142857142857</v>
      </c>
      <c r="AH42" s="13">
        <f t="shared" si="6"/>
        <v>0.4838709677419355</v>
      </c>
      <c r="AI42" s="13">
        <f t="shared" si="7"/>
        <v>3.3333333333333335</v>
      </c>
      <c r="AJ42" s="13">
        <f t="shared" si="8"/>
        <v>18</v>
      </c>
      <c r="AK42" s="13">
        <f t="shared" si="9"/>
        <v>15</v>
      </c>
      <c r="AL42" s="13">
        <f t="shared" si="10"/>
        <v>77.82608695652173</v>
      </c>
      <c r="AM42" s="13">
        <f t="shared" si="11"/>
        <v>43.75</v>
      </c>
      <c r="AN42" s="13">
        <f t="shared" si="12"/>
        <v>62.85714285714286</v>
      </c>
      <c r="AO42" s="18"/>
      <c r="AP42" s="18"/>
      <c r="AQ42" s="18"/>
      <c r="AR42" s="13">
        <f t="shared" si="21"/>
        <v>4.838709677419355</v>
      </c>
      <c r="AS42" s="13">
        <f t="shared" si="22"/>
        <v>43.71875</v>
      </c>
      <c r="AT42" s="13">
        <f t="shared" si="23"/>
        <v>0.06349206349206349</v>
      </c>
      <c r="AU42" s="13">
        <f t="shared" si="24"/>
        <v>0.22153846153846152</v>
      </c>
      <c r="AV42" s="20"/>
      <c r="AW42" s="13">
        <f t="shared" si="13"/>
        <v>1.8620871366628657</v>
      </c>
      <c r="AX42" s="13">
        <f t="shared" si="14"/>
        <v>7.857142857142857</v>
      </c>
      <c r="AY42" s="53">
        <f t="shared" si="17"/>
        <v>116.65942028985506</v>
      </c>
      <c r="AZ42" s="53">
        <f t="shared" si="18"/>
        <v>111.96428571428572</v>
      </c>
      <c r="BA42" s="53">
        <f t="shared" si="15"/>
        <v>1.0419342163049254</v>
      </c>
      <c r="BB42" s="53">
        <f t="shared" si="19"/>
        <v>2.195134575569341</v>
      </c>
      <c r="BC42" s="53">
        <f t="shared" si="16"/>
        <v>1.2381422924901184</v>
      </c>
      <c r="BD42" s="110"/>
      <c r="BE42" s="20"/>
      <c r="BF42" s="70"/>
      <c r="BG42" s="70"/>
      <c r="BH42" s="71"/>
      <c r="BI42" s="72"/>
      <c r="BJ42" s="73"/>
      <c r="BK42" s="73"/>
      <c r="BL42" s="72"/>
      <c r="BM42" s="72"/>
      <c r="BN42" s="72"/>
      <c r="BO42" s="72"/>
      <c r="BP42" s="72"/>
      <c r="BQ42" s="72"/>
      <c r="BR42" s="72"/>
      <c r="BS42" s="72"/>
      <c r="BT42" s="72"/>
      <c r="BU42" s="72"/>
      <c r="BV42" s="72"/>
      <c r="BW42" s="73"/>
      <c r="BX42" s="73"/>
      <c r="BY42" s="70"/>
      <c r="BZ42" s="72"/>
    </row>
    <row r="43" spans="1:78" s="19" customFormat="1" ht="12.75">
      <c r="A43" s="2">
        <v>517158</v>
      </c>
      <c r="B43" s="2" t="s">
        <v>85</v>
      </c>
      <c r="C43" s="40">
        <v>0.5034722222222222</v>
      </c>
      <c r="D43" s="21"/>
      <c r="E43" s="3">
        <v>35004</v>
      </c>
      <c r="F43" s="5">
        <v>0.006</v>
      </c>
      <c r="G43" s="5">
        <v>0.0042</v>
      </c>
      <c r="H43" s="5">
        <v>0.0404</v>
      </c>
      <c r="I43" s="5">
        <v>1.65</v>
      </c>
      <c r="J43" s="5">
        <v>0.013</v>
      </c>
      <c r="K43" s="5">
        <v>0.061</v>
      </c>
      <c r="L43" s="5">
        <v>0.005</v>
      </c>
      <c r="M43" s="5">
        <v>0.15</v>
      </c>
      <c r="N43" s="5">
        <v>0.31</v>
      </c>
      <c r="O43" s="5">
        <v>0.18</v>
      </c>
      <c r="P43" s="5">
        <v>1.76</v>
      </c>
      <c r="Q43" s="5">
        <v>0.66</v>
      </c>
      <c r="R43" s="5">
        <v>2.12</v>
      </c>
      <c r="S43" s="5">
        <v>5.76</v>
      </c>
      <c r="T43" s="50">
        <v>14</v>
      </c>
      <c r="U43" s="50">
        <v>11</v>
      </c>
      <c r="V43" s="20">
        <v>0.05</v>
      </c>
      <c r="W43" s="20">
        <v>0.66621</v>
      </c>
      <c r="X43" s="20">
        <v>0.002</v>
      </c>
      <c r="Y43" s="20">
        <v>0.0054</v>
      </c>
      <c r="Z43" s="5">
        <v>1.26</v>
      </c>
      <c r="AA43" s="18">
        <f t="shared" si="0"/>
        <v>0.074</v>
      </c>
      <c r="AB43" s="13">
        <f t="shared" si="1"/>
        <v>0.2142857142857143</v>
      </c>
      <c r="AC43" s="13">
        <f t="shared" si="20"/>
        <v>0.1527272727272727</v>
      </c>
      <c r="AD43" s="13">
        <f t="shared" si="2"/>
        <v>4.488888888888889</v>
      </c>
      <c r="AE43" s="13">
        <f t="shared" si="3"/>
        <v>235.71428571428572</v>
      </c>
      <c r="AF43" s="13">
        <f t="shared" si="4"/>
        <v>0.9285714285714286</v>
      </c>
      <c r="AG43" s="13">
        <f t="shared" si="5"/>
        <v>4.357142857142857</v>
      </c>
      <c r="AH43" s="13">
        <f t="shared" si="6"/>
        <v>0.4838709677419355</v>
      </c>
      <c r="AI43" s="13">
        <f t="shared" si="7"/>
        <v>3.846153846153846</v>
      </c>
      <c r="AJ43" s="13">
        <f t="shared" si="8"/>
        <v>15.5</v>
      </c>
      <c r="AK43" s="13">
        <f t="shared" si="9"/>
        <v>15</v>
      </c>
      <c r="AL43" s="13">
        <f t="shared" si="10"/>
        <v>76.52173913043478</v>
      </c>
      <c r="AM43" s="13">
        <f t="shared" si="11"/>
        <v>41.25</v>
      </c>
      <c r="AN43" s="13">
        <f t="shared" si="12"/>
        <v>60.57142857142858</v>
      </c>
      <c r="AO43" s="18"/>
      <c r="AP43" s="18"/>
      <c r="AQ43" s="18"/>
      <c r="AR43" s="13">
        <f t="shared" si="21"/>
        <v>4.838709677419355</v>
      </c>
      <c r="AS43" s="13">
        <f t="shared" si="22"/>
        <v>41.638124999999995</v>
      </c>
      <c r="AT43" s="13">
        <f t="shared" si="23"/>
        <v>0.06349206349206349</v>
      </c>
      <c r="AU43" s="13">
        <f t="shared" si="24"/>
        <v>0.16615384615384618</v>
      </c>
      <c r="AV43" s="20"/>
      <c r="AW43" s="13">
        <f t="shared" si="13"/>
        <v>1.7378008287493765</v>
      </c>
      <c r="AX43" s="13">
        <f t="shared" si="14"/>
        <v>5.285714285714286</v>
      </c>
      <c r="AY43" s="53">
        <f t="shared" si="17"/>
        <v>111.79646440516005</v>
      </c>
      <c r="AZ43" s="53">
        <f t="shared" si="18"/>
        <v>106.17857142857143</v>
      </c>
      <c r="BA43" s="53">
        <f t="shared" si="15"/>
        <v>1.0529098564899029</v>
      </c>
      <c r="BB43" s="53">
        <f t="shared" si="19"/>
        <v>4.68932154801719</v>
      </c>
      <c r="BC43" s="53">
        <f t="shared" si="16"/>
        <v>1.2633305988515175</v>
      </c>
      <c r="BD43" s="110"/>
      <c r="BE43" s="20"/>
      <c r="BF43" s="70"/>
      <c r="BG43" s="70"/>
      <c r="BH43" s="71"/>
      <c r="BI43" s="72"/>
      <c r="BJ43" s="73"/>
      <c r="BK43" s="73"/>
      <c r="BL43" s="72"/>
      <c r="BM43" s="72"/>
      <c r="BN43" s="72"/>
      <c r="BO43" s="72"/>
      <c r="BP43" s="72"/>
      <c r="BQ43" s="72"/>
      <c r="BR43" s="72"/>
      <c r="BS43" s="72"/>
      <c r="BT43" s="72"/>
      <c r="BU43" s="72"/>
      <c r="BV43" s="72"/>
      <c r="BW43" s="73"/>
      <c r="BX43" s="73"/>
      <c r="BY43" s="70"/>
      <c r="BZ43" s="72"/>
    </row>
    <row r="44" spans="1:78" s="19" customFormat="1" ht="12.75">
      <c r="A44" s="2">
        <v>517159</v>
      </c>
      <c r="B44" s="2" t="s">
        <v>86</v>
      </c>
      <c r="C44" s="40">
        <v>0.5</v>
      </c>
      <c r="D44" s="21"/>
      <c r="E44" s="3">
        <v>35011</v>
      </c>
      <c r="F44" s="5">
        <v>0.006</v>
      </c>
      <c r="G44" s="5">
        <v>0.0024</v>
      </c>
      <c r="H44" s="5">
        <v>0.02</v>
      </c>
      <c r="I44" s="5">
        <v>1.61</v>
      </c>
      <c r="J44" s="5">
        <v>0.027</v>
      </c>
      <c r="K44" s="5">
        <v>0.025</v>
      </c>
      <c r="L44" s="5">
        <v>0.005</v>
      </c>
      <c r="M44" s="5">
        <v>0.14</v>
      </c>
      <c r="N44" s="5">
        <v>0.33</v>
      </c>
      <c r="O44" s="5">
        <v>0.19</v>
      </c>
      <c r="P44" s="5">
        <v>1.73</v>
      </c>
      <c r="Q44" s="5">
        <v>0.65</v>
      </c>
      <c r="R44" s="5">
        <v>2.08</v>
      </c>
      <c r="S44" s="5">
        <v>5.85</v>
      </c>
      <c r="T44" s="50">
        <v>15</v>
      </c>
      <c r="U44" s="50">
        <v>10</v>
      </c>
      <c r="V44" s="20">
        <v>0.05</v>
      </c>
      <c r="W44" s="20">
        <v>0.6235</v>
      </c>
      <c r="X44" s="20">
        <v>0.002</v>
      </c>
      <c r="Y44" s="20">
        <v>0.0091</v>
      </c>
      <c r="Z44" s="5">
        <v>0.95</v>
      </c>
      <c r="AA44" s="18">
        <f t="shared" si="0"/>
        <v>0.052000000000000005</v>
      </c>
      <c r="AB44" s="13">
        <f t="shared" si="1"/>
        <v>0.2142857142857143</v>
      </c>
      <c r="AC44" s="13">
        <f t="shared" si="20"/>
        <v>0.08727272727272727</v>
      </c>
      <c r="AD44" s="13">
        <f t="shared" si="2"/>
        <v>2.2222222222222223</v>
      </c>
      <c r="AE44" s="13">
        <f t="shared" si="3"/>
        <v>230</v>
      </c>
      <c r="AF44" s="13">
        <f t="shared" si="4"/>
        <v>1.9285714285714286</v>
      </c>
      <c r="AG44" s="13">
        <f t="shared" si="5"/>
        <v>1.7857142857142858</v>
      </c>
      <c r="AH44" s="13">
        <f t="shared" si="6"/>
        <v>0.4838709677419355</v>
      </c>
      <c r="AI44" s="13">
        <f t="shared" si="7"/>
        <v>3.5897435897435903</v>
      </c>
      <c r="AJ44" s="13">
        <f t="shared" si="8"/>
        <v>16.5</v>
      </c>
      <c r="AK44" s="13">
        <f t="shared" si="9"/>
        <v>15.833333333333334</v>
      </c>
      <c r="AL44" s="13">
        <f t="shared" si="10"/>
        <v>75.21739130434781</v>
      </c>
      <c r="AM44" s="13">
        <f t="shared" si="11"/>
        <v>40.625</v>
      </c>
      <c r="AN44" s="13">
        <f t="shared" si="12"/>
        <v>59.42857142857143</v>
      </c>
      <c r="AO44" s="18"/>
      <c r="AP44" s="18"/>
      <c r="AQ44" s="18"/>
      <c r="AR44" s="13">
        <f t="shared" si="21"/>
        <v>4.838709677419355</v>
      </c>
      <c r="AS44" s="13">
        <f t="shared" si="22"/>
        <v>38.96875</v>
      </c>
      <c r="AT44" s="13">
        <f t="shared" si="23"/>
        <v>0.06349206349206349</v>
      </c>
      <c r="AU44" s="13">
        <f t="shared" si="24"/>
        <v>0.28</v>
      </c>
      <c r="AV44" s="20"/>
      <c r="AW44" s="13">
        <f t="shared" si="13"/>
        <v>1.4125375446227555</v>
      </c>
      <c r="AX44" s="13">
        <f t="shared" si="14"/>
        <v>3.7142857142857144</v>
      </c>
      <c r="AY44" s="53">
        <f t="shared" si="17"/>
        <v>113.06903965599616</v>
      </c>
      <c r="AZ44" s="53">
        <f t="shared" si="18"/>
        <v>101.83928571428572</v>
      </c>
      <c r="BA44" s="53">
        <f t="shared" si="15"/>
        <v>1.110269370635768</v>
      </c>
      <c r="BB44" s="53">
        <f t="shared" si="19"/>
        <v>9.301182513139025</v>
      </c>
      <c r="BC44" s="53">
        <f t="shared" si="16"/>
        <v>1.2656772575250834</v>
      </c>
      <c r="BD44" s="110"/>
      <c r="BE44" s="20"/>
      <c r="BF44" s="70"/>
      <c r="BG44" s="70"/>
      <c r="BH44" s="71"/>
      <c r="BI44" s="72"/>
      <c r="BJ44" s="73"/>
      <c r="BK44" s="73"/>
      <c r="BL44" s="72"/>
      <c r="BM44" s="72"/>
      <c r="BN44" s="72"/>
      <c r="BO44" s="72"/>
      <c r="BP44" s="72"/>
      <c r="BQ44" s="72"/>
      <c r="BR44" s="72"/>
      <c r="BS44" s="72"/>
      <c r="BT44" s="72"/>
      <c r="BU44" s="72"/>
      <c r="BV44" s="72"/>
      <c r="BW44" s="73"/>
      <c r="BX44" s="73"/>
      <c r="BY44" s="70"/>
      <c r="BZ44" s="72"/>
    </row>
    <row r="45" spans="1:78" s="19" customFormat="1" ht="12.75">
      <c r="A45" s="2">
        <v>517160</v>
      </c>
      <c r="B45" s="2" t="s">
        <v>87</v>
      </c>
      <c r="C45" s="40">
        <v>0.517361111111111</v>
      </c>
      <c r="D45" s="21"/>
      <c r="E45" s="3">
        <v>35028</v>
      </c>
      <c r="F45" s="5">
        <v>0.006</v>
      </c>
      <c r="G45" s="5">
        <v>0.0034</v>
      </c>
      <c r="H45" s="5">
        <v>0.0404</v>
      </c>
      <c r="I45" s="5">
        <v>1.64</v>
      </c>
      <c r="J45" s="5">
        <v>0.031</v>
      </c>
      <c r="K45" s="5">
        <v>0.051</v>
      </c>
      <c r="L45" s="5">
        <v>0.005</v>
      </c>
      <c r="M45" s="5">
        <v>0.16</v>
      </c>
      <c r="N45" s="5">
        <v>0.34</v>
      </c>
      <c r="O45" s="5">
        <v>0.19</v>
      </c>
      <c r="P45" s="5">
        <v>1.72</v>
      </c>
      <c r="Q45" s="5">
        <v>0.65</v>
      </c>
      <c r="R45" s="5">
        <v>2.04</v>
      </c>
      <c r="S45" s="5">
        <v>5.77</v>
      </c>
      <c r="T45" s="50">
        <v>15</v>
      </c>
      <c r="U45" s="50">
        <v>10</v>
      </c>
      <c r="V45" s="20">
        <v>0.05</v>
      </c>
      <c r="W45" s="20">
        <v>0.688</v>
      </c>
      <c r="X45" s="20">
        <v>0.002</v>
      </c>
      <c r="Y45" s="20">
        <v>0.0042</v>
      </c>
      <c r="Z45" s="5">
        <v>1.15</v>
      </c>
      <c r="AA45" s="18">
        <f t="shared" si="0"/>
        <v>0.08199999999999999</v>
      </c>
      <c r="AB45" s="13">
        <f t="shared" si="1"/>
        <v>0.2142857142857143</v>
      </c>
      <c r="AC45" s="13">
        <f t="shared" si="20"/>
        <v>0.12363636363636364</v>
      </c>
      <c r="AD45" s="13">
        <f t="shared" si="2"/>
        <v>4.488888888888889</v>
      </c>
      <c r="AE45" s="13">
        <f t="shared" si="3"/>
        <v>234.28571428571428</v>
      </c>
      <c r="AF45" s="13">
        <f t="shared" si="4"/>
        <v>2.2142857142857144</v>
      </c>
      <c r="AG45" s="13">
        <f t="shared" si="5"/>
        <v>3.6428571428571423</v>
      </c>
      <c r="AH45" s="13">
        <f t="shared" si="6"/>
        <v>0.4838709677419355</v>
      </c>
      <c r="AI45" s="13">
        <f t="shared" si="7"/>
        <v>4.102564102564102</v>
      </c>
      <c r="AJ45" s="13">
        <f t="shared" si="8"/>
        <v>17</v>
      </c>
      <c r="AK45" s="13">
        <f t="shared" si="9"/>
        <v>15.833333333333334</v>
      </c>
      <c r="AL45" s="13">
        <f t="shared" si="10"/>
        <v>74.78260869565217</v>
      </c>
      <c r="AM45" s="13">
        <f t="shared" si="11"/>
        <v>40.625</v>
      </c>
      <c r="AN45" s="13">
        <f t="shared" si="12"/>
        <v>58.285714285714285</v>
      </c>
      <c r="AO45" s="18"/>
      <c r="AP45" s="18"/>
      <c r="AQ45" s="18"/>
      <c r="AR45" s="13">
        <f t="shared" si="21"/>
        <v>4.838709677419355</v>
      </c>
      <c r="AS45" s="13">
        <f t="shared" si="22"/>
        <v>43</v>
      </c>
      <c r="AT45" s="13">
        <f t="shared" si="23"/>
        <v>0.06349206349206349</v>
      </c>
      <c r="AU45" s="13">
        <f t="shared" si="24"/>
        <v>0.12923076923076923</v>
      </c>
      <c r="AV45" s="20"/>
      <c r="AW45" s="13">
        <f t="shared" si="13"/>
        <v>1.6982436524617461</v>
      </c>
      <c r="AX45" s="13">
        <f t="shared" si="14"/>
        <v>5.857142857142857</v>
      </c>
      <c r="AY45" s="53">
        <f t="shared" si="17"/>
        <v>113.93279184583533</v>
      </c>
      <c r="AZ45" s="53">
        <f t="shared" si="18"/>
        <v>102.55357142857142</v>
      </c>
      <c r="BA45" s="53">
        <f t="shared" si="15"/>
        <v>1.1109587921585895</v>
      </c>
      <c r="BB45" s="53">
        <f t="shared" si="19"/>
        <v>9.1649347029782</v>
      </c>
      <c r="BC45" s="53">
        <f t="shared" si="16"/>
        <v>1.2830349531116794</v>
      </c>
      <c r="BD45" s="110"/>
      <c r="BE45" s="20"/>
      <c r="BF45" s="70"/>
      <c r="BG45" s="70"/>
      <c r="BH45" s="71"/>
      <c r="BI45" s="72"/>
      <c r="BJ45" s="73"/>
      <c r="BK45" s="73"/>
      <c r="BL45" s="72"/>
      <c r="BM45" s="72"/>
      <c r="BN45" s="72"/>
      <c r="BO45" s="72"/>
      <c r="BP45" s="72"/>
      <c r="BQ45" s="72"/>
      <c r="BR45" s="72"/>
      <c r="BS45" s="72"/>
      <c r="BT45" s="72"/>
      <c r="BU45" s="72"/>
      <c r="BV45" s="72"/>
      <c r="BW45" s="73"/>
      <c r="BX45" s="73"/>
      <c r="BY45" s="70"/>
      <c r="BZ45" s="72"/>
    </row>
    <row r="46" spans="1:78" s="19" customFormat="1" ht="12.75">
      <c r="A46" s="19">
        <v>528355</v>
      </c>
      <c r="B46" s="19" t="s">
        <v>88</v>
      </c>
      <c r="C46" s="42">
        <v>0.513888888888889</v>
      </c>
      <c r="D46" s="110"/>
      <c r="E46" s="17">
        <v>35042</v>
      </c>
      <c r="F46" s="20">
        <v>0.006</v>
      </c>
      <c r="G46" s="20">
        <v>0.0026</v>
      </c>
      <c r="H46" s="20">
        <v>0.02</v>
      </c>
      <c r="I46" s="20">
        <v>1.703</v>
      </c>
      <c r="J46" s="20">
        <v>0.01</v>
      </c>
      <c r="K46" s="20">
        <v>0.057</v>
      </c>
      <c r="L46" s="20">
        <v>0.005</v>
      </c>
      <c r="M46" s="20">
        <v>0.1</v>
      </c>
      <c r="N46" s="20">
        <v>0.352</v>
      </c>
      <c r="O46" s="20">
        <v>0.193</v>
      </c>
      <c r="P46" s="20">
        <v>1.73</v>
      </c>
      <c r="Q46" s="20">
        <v>0.7</v>
      </c>
      <c r="R46" s="20">
        <v>1.92</v>
      </c>
      <c r="S46" s="20">
        <v>5.83</v>
      </c>
      <c r="T46" s="74">
        <v>15</v>
      </c>
      <c r="U46" s="50">
        <v>14</v>
      </c>
      <c r="V46" s="20">
        <v>0.05</v>
      </c>
      <c r="W46" s="20">
        <v>0.7931</v>
      </c>
      <c r="X46" s="20">
        <v>0.002</v>
      </c>
      <c r="Y46" s="20">
        <v>0.0041</v>
      </c>
      <c r="Z46" s="20">
        <v>0.81</v>
      </c>
      <c r="AA46" s="18">
        <f t="shared" si="0"/>
        <v>0.067</v>
      </c>
      <c r="AB46" s="13">
        <f t="shared" si="1"/>
        <v>0.2142857142857143</v>
      </c>
      <c r="AC46" s="13">
        <f t="shared" si="20"/>
        <v>0.09454545454545453</v>
      </c>
      <c r="AD46" s="13">
        <f t="shared" si="2"/>
        <v>2.2222222222222223</v>
      </c>
      <c r="AE46" s="13">
        <f t="shared" si="3"/>
        <v>243.2857142857143</v>
      </c>
      <c r="AF46" s="13">
        <f t="shared" si="4"/>
        <v>0.7142857142857143</v>
      </c>
      <c r="AG46" s="13">
        <f t="shared" si="5"/>
        <v>4.071428571428571</v>
      </c>
      <c r="AH46" s="13">
        <f t="shared" si="6"/>
        <v>0.4838709677419355</v>
      </c>
      <c r="AI46" s="13">
        <f t="shared" si="7"/>
        <v>2.5641025641025643</v>
      </c>
      <c r="AJ46" s="13">
        <f t="shared" si="8"/>
        <v>17.599999999999998</v>
      </c>
      <c r="AK46" s="13">
        <f t="shared" si="9"/>
        <v>16.083333333333336</v>
      </c>
      <c r="AL46" s="13">
        <f t="shared" si="10"/>
        <v>75.21739130434781</v>
      </c>
      <c r="AM46" s="13">
        <f t="shared" si="11"/>
        <v>43.75</v>
      </c>
      <c r="AN46" s="13">
        <f t="shared" si="12"/>
        <v>54.857142857142854</v>
      </c>
      <c r="AO46" s="18"/>
      <c r="AP46" s="18"/>
      <c r="AQ46" s="18"/>
      <c r="AR46" s="13">
        <f t="shared" si="21"/>
        <v>4.838709677419355</v>
      </c>
      <c r="AS46" s="13">
        <f t="shared" si="22"/>
        <v>49.56875</v>
      </c>
      <c r="AT46" s="13">
        <f t="shared" si="23"/>
        <v>0.06349206349206349</v>
      </c>
      <c r="AU46" s="13">
        <f t="shared" si="24"/>
        <v>0.12615384615384614</v>
      </c>
      <c r="AV46" s="20"/>
      <c r="AW46" s="13">
        <f t="shared" si="13"/>
        <v>1.4791083881682072</v>
      </c>
      <c r="AX46" s="13">
        <f t="shared" si="14"/>
        <v>4.785714285714286</v>
      </c>
      <c r="AY46" s="53">
        <f t="shared" si="17"/>
        <v>112.17911291606943</v>
      </c>
      <c r="AZ46" s="53">
        <f t="shared" si="18"/>
        <v>102.67857142857142</v>
      </c>
      <c r="BA46" s="53">
        <f t="shared" si="15"/>
        <v>1.0925270127478068</v>
      </c>
      <c r="BB46" s="53">
        <f t="shared" si="19"/>
        <v>8.786255773212304</v>
      </c>
      <c r="BC46" s="53">
        <f t="shared" si="16"/>
        <v>1.3711503623188404</v>
      </c>
      <c r="BD46" s="110"/>
      <c r="BE46" s="20"/>
      <c r="BF46" s="75"/>
      <c r="BG46" s="75"/>
      <c r="BH46" s="75"/>
      <c r="BI46" s="75"/>
      <c r="BJ46" s="76"/>
      <c r="BK46" s="76"/>
      <c r="BL46" s="75"/>
      <c r="BM46" s="75"/>
      <c r="BN46" s="75"/>
      <c r="BO46" s="75"/>
      <c r="BP46" s="75"/>
      <c r="BQ46" s="75"/>
      <c r="BR46" s="75"/>
      <c r="BS46" s="75"/>
      <c r="BT46" s="75"/>
      <c r="BU46" s="75"/>
      <c r="BV46" s="75"/>
      <c r="BW46" s="76"/>
      <c r="BX46" s="76"/>
      <c r="BY46" s="75"/>
      <c r="BZ46" s="75"/>
    </row>
    <row r="47" spans="1:255" s="6" customFormat="1" ht="12.75">
      <c r="A47" s="6">
        <v>528356</v>
      </c>
      <c r="B47" s="6" t="s">
        <v>89</v>
      </c>
      <c r="C47" s="47">
        <v>0.5104166666666666</v>
      </c>
      <c r="D47" s="34"/>
      <c r="E47" s="48"/>
      <c r="F47" s="18">
        <v>0.006</v>
      </c>
      <c r="G47" s="18">
        <v>0.0054</v>
      </c>
      <c r="H47" s="18">
        <v>0.066</v>
      </c>
      <c r="I47" s="18">
        <v>1.775</v>
      </c>
      <c r="J47" s="18">
        <v>0.01</v>
      </c>
      <c r="K47" s="18">
        <v>0.061</v>
      </c>
      <c r="L47" s="18">
        <v>0.005</v>
      </c>
      <c r="M47" s="18">
        <v>0.171</v>
      </c>
      <c r="N47" s="18">
        <v>0.297</v>
      </c>
      <c r="O47" s="18">
        <v>0.206</v>
      </c>
      <c r="P47" s="18">
        <v>1.7</v>
      </c>
      <c r="Q47" s="18">
        <v>0.65</v>
      </c>
      <c r="R47" s="18">
        <v>1.87</v>
      </c>
      <c r="S47" s="18">
        <v>5.76</v>
      </c>
      <c r="T47" s="49">
        <v>15</v>
      </c>
      <c r="U47" s="49">
        <v>14</v>
      </c>
      <c r="V47" s="20">
        <v>0.05</v>
      </c>
      <c r="W47" s="18">
        <v>0.7012</v>
      </c>
      <c r="X47" s="20">
        <v>0.002</v>
      </c>
      <c r="Y47" s="18">
        <v>0.002</v>
      </c>
      <c r="Z47" s="18">
        <v>0.74</v>
      </c>
      <c r="AA47" s="18">
        <f t="shared" si="0"/>
        <v>0.071</v>
      </c>
      <c r="AB47" s="13">
        <f t="shared" si="1"/>
        <v>0.2142857142857143</v>
      </c>
      <c r="AC47" s="13">
        <f t="shared" si="20"/>
        <v>0.19636363636363635</v>
      </c>
      <c r="AD47" s="13">
        <f t="shared" si="2"/>
        <v>7.333333333333333</v>
      </c>
      <c r="AE47" s="13">
        <f t="shared" si="3"/>
        <v>253.57142857142856</v>
      </c>
      <c r="AF47" s="13">
        <f t="shared" si="4"/>
        <v>0.7142857142857143</v>
      </c>
      <c r="AG47" s="13">
        <f t="shared" si="5"/>
        <v>4.357142857142857</v>
      </c>
      <c r="AH47" s="13">
        <f t="shared" si="6"/>
        <v>0.4838709677419355</v>
      </c>
      <c r="AI47" s="13">
        <f t="shared" si="7"/>
        <v>4.384615384615385</v>
      </c>
      <c r="AJ47" s="13">
        <f t="shared" si="8"/>
        <v>14.849999999999998</v>
      </c>
      <c r="AK47" s="13">
        <f t="shared" si="9"/>
        <v>17.166666666666668</v>
      </c>
      <c r="AL47" s="13">
        <f t="shared" si="10"/>
        <v>73.91304347826087</v>
      </c>
      <c r="AM47" s="13">
        <f t="shared" si="11"/>
        <v>40.625</v>
      </c>
      <c r="AN47" s="13">
        <f t="shared" si="12"/>
        <v>53.42857142857143</v>
      </c>
      <c r="AO47" s="18"/>
      <c r="AP47" s="18"/>
      <c r="AQ47" s="18"/>
      <c r="AR47" s="13">
        <f t="shared" si="21"/>
        <v>4.838709677419355</v>
      </c>
      <c r="AS47" s="13">
        <f t="shared" si="22"/>
        <v>43.825</v>
      </c>
      <c r="AT47" s="13">
        <f t="shared" si="23"/>
        <v>0.06349206349206349</v>
      </c>
      <c r="AU47" s="13">
        <f t="shared" si="24"/>
        <v>0.061538461538461535</v>
      </c>
      <c r="AV47" s="18"/>
      <c r="AW47" s="13">
        <f t="shared" si="13"/>
        <v>1.7378008287493765</v>
      </c>
      <c r="AX47" s="13">
        <f t="shared" si="14"/>
        <v>5.071428571428571</v>
      </c>
      <c r="AY47" s="53">
        <f t="shared" si="17"/>
        <v>111.02861124382864</v>
      </c>
      <c r="AZ47" s="53">
        <f t="shared" si="18"/>
        <v>98.41071428571428</v>
      </c>
      <c r="BA47" s="53">
        <f t="shared" si="15"/>
        <v>1.1282166992659053</v>
      </c>
      <c r="BB47" s="53">
        <f t="shared" si="19"/>
        <v>11.90361124382865</v>
      </c>
      <c r="BC47" s="53">
        <f t="shared" si="16"/>
        <v>1.383399209486166</v>
      </c>
      <c r="BD47" s="34"/>
      <c r="BE47" s="18"/>
      <c r="BF47" s="75"/>
      <c r="BG47" s="75"/>
      <c r="BH47" s="75"/>
      <c r="BI47" s="75"/>
      <c r="BJ47" s="76"/>
      <c r="BK47" s="76"/>
      <c r="BL47" s="75"/>
      <c r="BM47" s="75"/>
      <c r="BN47" s="75"/>
      <c r="BO47" s="75"/>
      <c r="BP47" s="75"/>
      <c r="BQ47" s="75"/>
      <c r="BR47" s="75"/>
      <c r="BS47" s="75"/>
      <c r="BT47" s="75"/>
      <c r="BU47" s="75"/>
      <c r="BV47" s="75"/>
      <c r="BW47" s="76"/>
      <c r="BX47" s="76"/>
      <c r="BY47" s="75"/>
      <c r="BZ47" s="75"/>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row>
    <row r="48" spans="1:255" s="6" customFormat="1" ht="12.75">
      <c r="A48" s="6">
        <v>528357</v>
      </c>
      <c r="B48" s="6" t="s">
        <v>90</v>
      </c>
      <c r="C48" s="47">
        <v>0.576388888888889</v>
      </c>
      <c r="D48" s="34"/>
      <c r="E48" s="48"/>
      <c r="F48" s="18">
        <v>0.006</v>
      </c>
      <c r="G48" s="18">
        <v>0.0048</v>
      </c>
      <c r="H48" s="18">
        <v>0.0204</v>
      </c>
      <c r="I48" s="18">
        <v>1.759</v>
      </c>
      <c r="J48" s="18">
        <v>0.01</v>
      </c>
      <c r="K48" s="18">
        <v>0.077</v>
      </c>
      <c r="L48" s="18">
        <v>0.005</v>
      </c>
      <c r="M48" s="18">
        <v>0.12</v>
      </c>
      <c r="N48" s="18">
        <v>0.33</v>
      </c>
      <c r="O48" s="18">
        <v>0.215</v>
      </c>
      <c r="P48" s="18">
        <v>1.74</v>
      </c>
      <c r="Q48" s="18">
        <v>0.7</v>
      </c>
      <c r="R48" s="18">
        <v>1.9</v>
      </c>
      <c r="S48" s="18">
        <v>5.69</v>
      </c>
      <c r="T48" s="49">
        <v>15</v>
      </c>
      <c r="U48" s="49">
        <v>17</v>
      </c>
      <c r="V48" s="20">
        <v>0.05</v>
      </c>
      <c r="W48" s="18">
        <v>0.7426</v>
      </c>
      <c r="X48" s="20">
        <v>0.002</v>
      </c>
      <c r="Y48" s="18">
        <v>0.002</v>
      </c>
      <c r="Z48" s="18">
        <v>0.5</v>
      </c>
      <c r="AA48" s="18">
        <f t="shared" si="0"/>
        <v>0.087</v>
      </c>
      <c r="AB48" s="13">
        <f t="shared" si="1"/>
        <v>0.2142857142857143</v>
      </c>
      <c r="AC48" s="13">
        <f t="shared" si="20"/>
        <v>0.17454545454545453</v>
      </c>
      <c r="AD48" s="13">
        <f t="shared" si="2"/>
        <v>2.2666666666666666</v>
      </c>
      <c r="AE48" s="13">
        <f t="shared" si="3"/>
        <v>251.28571428571428</v>
      </c>
      <c r="AF48" s="13">
        <f t="shared" si="4"/>
        <v>0.7142857142857143</v>
      </c>
      <c r="AG48" s="13">
        <f t="shared" si="5"/>
        <v>5.5</v>
      </c>
      <c r="AH48" s="13">
        <f t="shared" si="6"/>
        <v>0.4838709677419355</v>
      </c>
      <c r="AI48" s="13">
        <f t="shared" si="7"/>
        <v>3.076923076923077</v>
      </c>
      <c r="AJ48" s="13">
        <f t="shared" si="8"/>
        <v>16.5</v>
      </c>
      <c r="AK48" s="13">
        <f t="shared" si="9"/>
        <v>17.916666666666668</v>
      </c>
      <c r="AL48" s="13">
        <f t="shared" si="10"/>
        <v>75.65217391304348</v>
      </c>
      <c r="AM48" s="13">
        <f t="shared" si="11"/>
        <v>43.75</v>
      </c>
      <c r="AN48" s="13">
        <f t="shared" si="12"/>
        <v>54.285714285714285</v>
      </c>
      <c r="AO48" s="18"/>
      <c r="AP48" s="18"/>
      <c r="AQ48" s="18"/>
      <c r="AR48" s="13">
        <f t="shared" si="21"/>
        <v>4.838709677419355</v>
      </c>
      <c r="AS48" s="13">
        <f t="shared" si="22"/>
        <v>46.4125</v>
      </c>
      <c r="AT48" s="13">
        <f t="shared" si="23"/>
        <v>0.06349206349206349</v>
      </c>
      <c r="AU48" s="13">
        <f t="shared" si="24"/>
        <v>0.061538461538461535</v>
      </c>
      <c r="AV48" s="18"/>
      <c r="AW48" s="13">
        <f t="shared" si="13"/>
        <v>2.0417379446695274</v>
      </c>
      <c r="AX48" s="13">
        <f t="shared" si="14"/>
        <v>6.214285714285714</v>
      </c>
      <c r="AY48" s="53">
        <f t="shared" si="17"/>
        <v>113.86004937091894</v>
      </c>
      <c r="AZ48" s="53">
        <f t="shared" si="18"/>
        <v>103.53571428571428</v>
      </c>
      <c r="BA48" s="53">
        <f t="shared" si="15"/>
        <v>1.0997176206918697</v>
      </c>
      <c r="BB48" s="53">
        <f t="shared" si="19"/>
        <v>9.610049370918944</v>
      </c>
      <c r="BC48" s="53">
        <f t="shared" si="16"/>
        <v>1.3935926773455378</v>
      </c>
      <c r="BD48" s="34"/>
      <c r="BE48" s="18"/>
      <c r="BF48" s="75"/>
      <c r="BG48" s="75"/>
      <c r="BH48" s="75"/>
      <c r="BI48" s="75"/>
      <c r="BJ48" s="76"/>
      <c r="BK48" s="76"/>
      <c r="BL48" s="75"/>
      <c r="BM48" s="75"/>
      <c r="BN48" s="75"/>
      <c r="BO48" s="75"/>
      <c r="BP48" s="75"/>
      <c r="BQ48" s="75"/>
      <c r="BR48" s="75"/>
      <c r="BS48" s="75"/>
      <c r="BT48" s="75"/>
      <c r="BU48" s="75"/>
      <c r="BV48" s="75"/>
      <c r="BW48" s="76"/>
      <c r="BX48" s="76"/>
      <c r="BY48" s="75"/>
      <c r="BZ48" s="75"/>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row>
    <row r="49" spans="1:255" s="6" customFormat="1" ht="12.75">
      <c r="A49" s="6">
        <v>528358</v>
      </c>
      <c r="B49" s="6" t="s">
        <v>91</v>
      </c>
      <c r="C49" s="47">
        <v>0.576388888888889</v>
      </c>
      <c r="D49" s="34"/>
      <c r="E49" s="48"/>
      <c r="F49" s="18">
        <v>0.006</v>
      </c>
      <c r="G49" s="18">
        <v>0.0045</v>
      </c>
      <c r="H49" s="18">
        <v>0.066</v>
      </c>
      <c r="I49" s="18">
        <v>1.713</v>
      </c>
      <c r="J49" s="18">
        <v>0.173</v>
      </c>
      <c r="K49" s="18">
        <v>0.104</v>
      </c>
      <c r="L49" s="18">
        <v>0.005</v>
      </c>
      <c r="M49" s="18">
        <v>0.137</v>
      </c>
      <c r="N49" s="18">
        <v>0.315</v>
      </c>
      <c r="O49" s="18">
        <v>0.193</v>
      </c>
      <c r="P49" s="18">
        <v>1.7</v>
      </c>
      <c r="Q49" s="18">
        <v>0.69</v>
      </c>
      <c r="R49" s="18">
        <v>1.99</v>
      </c>
      <c r="S49" s="18">
        <v>5.56</v>
      </c>
      <c r="T49" s="49">
        <v>15</v>
      </c>
      <c r="U49" s="49">
        <v>17</v>
      </c>
      <c r="V49" s="20">
        <v>0.05</v>
      </c>
      <c r="W49" s="18">
        <v>0.6921</v>
      </c>
      <c r="X49" s="20">
        <v>0.002</v>
      </c>
      <c r="Y49" s="18">
        <v>0.002</v>
      </c>
      <c r="Z49" s="18">
        <v>0.83</v>
      </c>
      <c r="AA49" s="18">
        <f t="shared" si="0"/>
        <v>0.27699999999999997</v>
      </c>
      <c r="AB49" s="13">
        <f t="shared" si="1"/>
        <v>0.2142857142857143</v>
      </c>
      <c r="AC49" s="13">
        <f t="shared" si="20"/>
        <v>0.16363636363636364</v>
      </c>
      <c r="AD49" s="13">
        <f t="shared" si="2"/>
        <v>7.333333333333333</v>
      </c>
      <c r="AE49" s="13">
        <f t="shared" si="3"/>
        <v>244.71428571428572</v>
      </c>
      <c r="AF49" s="13">
        <f t="shared" si="4"/>
        <v>12.357142857142856</v>
      </c>
      <c r="AG49" s="13">
        <f t="shared" si="5"/>
        <v>7.428571428571429</v>
      </c>
      <c r="AH49" s="13">
        <f t="shared" si="6"/>
        <v>0.4838709677419355</v>
      </c>
      <c r="AI49" s="13">
        <f t="shared" si="7"/>
        <v>3.5128205128205128</v>
      </c>
      <c r="AJ49" s="13">
        <f t="shared" si="8"/>
        <v>15.75</v>
      </c>
      <c r="AK49" s="13">
        <f t="shared" si="9"/>
        <v>16.083333333333336</v>
      </c>
      <c r="AL49" s="13">
        <f t="shared" si="10"/>
        <v>73.91304347826087</v>
      </c>
      <c r="AM49" s="13">
        <f t="shared" si="11"/>
        <v>43.125</v>
      </c>
      <c r="AN49" s="13">
        <f t="shared" si="12"/>
        <v>56.857142857142854</v>
      </c>
      <c r="AO49" s="18"/>
      <c r="AP49" s="18"/>
      <c r="AQ49" s="18"/>
      <c r="AR49" s="13">
        <f t="shared" si="21"/>
        <v>4.838709677419355</v>
      </c>
      <c r="AS49" s="13">
        <f t="shared" si="22"/>
        <v>43.25625</v>
      </c>
      <c r="AT49" s="13">
        <f t="shared" si="23"/>
        <v>0.06349206349206349</v>
      </c>
      <c r="AU49" s="13">
        <f t="shared" si="24"/>
        <v>0.061538461538461535</v>
      </c>
      <c r="AV49" s="18"/>
      <c r="AW49" s="13">
        <f t="shared" si="13"/>
        <v>2.754228703338169</v>
      </c>
      <c r="AX49" s="13">
        <f t="shared" si="14"/>
        <v>19.785714285714285</v>
      </c>
      <c r="AY49" s="53">
        <f t="shared" si="17"/>
        <v>121.61634018155758</v>
      </c>
      <c r="AZ49" s="53">
        <f t="shared" si="18"/>
        <v>107.41071428571428</v>
      </c>
      <c r="BA49" s="53">
        <f t="shared" si="15"/>
        <v>1.1322552036853242</v>
      </c>
      <c r="BB49" s="53">
        <f t="shared" si="19"/>
        <v>1.8484830387004365</v>
      </c>
      <c r="BC49" s="53">
        <f t="shared" si="16"/>
        <v>1.2999781516277038</v>
      </c>
      <c r="BD49" s="34"/>
      <c r="BE49" s="18"/>
      <c r="BF49" s="75"/>
      <c r="BG49" s="75"/>
      <c r="BH49" s="75"/>
      <c r="BI49" s="75"/>
      <c r="BJ49" s="76"/>
      <c r="BK49" s="76"/>
      <c r="BL49" s="75"/>
      <c r="BM49" s="75"/>
      <c r="BN49" s="75"/>
      <c r="BO49" s="75"/>
      <c r="BP49" s="75"/>
      <c r="BQ49" s="75"/>
      <c r="BR49" s="75"/>
      <c r="BS49" s="75"/>
      <c r="BT49" s="75"/>
      <c r="BU49" s="75"/>
      <c r="BV49" s="75"/>
      <c r="BW49" s="76"/>
      <c r="BX49" s="76"/>
      <c r="BY49" s="75"/>
      <c r="BZ49" s="75"/>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row>
    <row r="50" spans="1:255" ht="12.75">
      <c r="A50" s="19">
        <v>531849</v>
      </c>
      <c r="B50" s="19" t="s">
        <v>92</v>
      </c>
      <c r="C50" s="42">
        <v>0.548611111111111</v>
      </c>
      <c r="D50" s="110"/>
      <c r="E50" s="17">
        <v>35175</v>
      </c>
      <c r="F50" s="20">
        <v>0.006</v>
      </c>
      <c r="G50" s="20">
        <v>0.0104</v>
      </c>
      <c r="H50" s="20">
        <v>0.0259</v>
      </c>
      <c r="I50" s="20">
        <v>1.592</v>
      </c>
      <c r="J50" s="20">
        <v>0.013</v>
      </c>
      <c r="K50" s="20">
        <v>0.075</v>
      </c>
      <c r="L50" s="20">
        <v>0.005</v>
      </c>
      <c r="M50" s="20">
        <v>0.176</v>
      </c>
      <c r="N50" s="20">
        <v>0.316</v>
      </c>
      <c r="O50" s="20">
        <v>0.202</v>
      </c>
      <c r="P50" s="20">
        <v>1.815</v>
      </c>
      <c r="Q50" s="20">
        <v>0.67</v>
      </c>
      <c r="R50" s="20">
        <v>2.02</v>
      </c>
      <c r="S50" s="20">
        <v>5.66</v>
      </c>
      <c r="T50" s="74">
        <v>11</v>
      </c>
      <c r="U50" s="50">
        <v>11</v>
      </c>
      <c r="V50" s="20">
        <v>0.05</v>
      </c>
      <c r="W50" s="20">
        <v>0.7315</v>
      </c>
      <c r="X50" s="20">
        <v>0.002</v>
      </c>
      <c r="Y50" s="20">
        <v>0.0043</v>
      </c>
      <c r="Z50" s="20">
        <v>1.33</v>
      </c>
      <c r="AA50" s="18">
        <f t="shared" si="0"/>
        <v>0.088</v>
      </c>
      <c r="AB50" s="13">
        <f t="shared" si="1"/>
        <v>0.2142857142857143</v>
      </c>
      <c r="AC50" s="13">
        <f t="shared" si="20"/>
        <v>0.3781818181818181</v>
      </c>
      <c r="AD50" s="13">
        <f t="shared" si="2"/>
        <v>2.8777777777777778</v>
      </c>
      <c r="AE50" s="13">
        <f t="shared" si="3"/>
        <v>227.42857142857144</v>
      </c>
      <c r="AF50" s="13">
        <f t="shared" si="4"/>
        <v>0.9285714285714286</v>
      </c>
      <c r="AG50" s="13">
        <f t="shared" si="5"/>
        <v>5.357142857142857</v>
      </c>
      <c r="AH50" s="13">
        <f t="shared" si="6"/>
        <v>0.4838709677419355</v>
      </c>
      <c r="AI50" s="13">
        <f t="shared" si="7"/>
        <v>4.512820512820513</v>
      </c>
      <c r="AJ50" s="13">
        <f t="shared" si="8"/>
        <v>15.8</v>
      </c>
      <c r="AK50" s="13">
        <f t="shared" si="9"/>
        <v>16.833333333333336</v>
      </c>
      <c r="AL50" s="13">
        <f t="shared" si="10"/>
        <v>78.91304347826086</v>
      </c>
      <c r="AM50" s="13">
        <f t="shared" si="11"/>
        <v>41.875</v>
      </c>
      <c r="AN50" s="13">
        <f t="shared" si="12"/>
        <v>57.714285714285715</v>
      </c>
      <c r="AO50" s="18"/>
      <c r="AP50" s="18"/>
      <c r="AQ50" s="18"/>
      <c r="AR50" s="13">
        <f t="shared" si="21"/>
        <v>4.838709677419355</v>
      </c>
      <c r="AS50" s="13">
        <f t="shared" si="22"/>
        <v>45.71875</v>
      </c>
      <c r="AT50" s="13">
        <f t="shared" si="23"/>
        <v>0.06349206349206349</v>
      </c>
      <c r="AU50" s="13">
        <f t="shared" si="24"/>
        <v>0.13230769230769232</v>
      </c>
      <c r="AV50" s="5"/>
      <c r="AW50" s="13">
        <f t="shared" si="13"/>
        <v>2.187761623949552</v>
      </c>
      <c r="AX50" s="13">
        <f t="shared" si="14"/>
        <v>6.285714285714286</v>
      </c>
      <c r="AY50" s="53">
        <f t="shared" si="17"/>
        <v>116.98776875298614</v>
      </c>
      <c r="AZ50" s="53">
        <f t="shared" si="18"/>
        <v>104.94642857142857</v>
      </c>
      <c r="BA50" s="53">
        <f t="shared" si="15"/>
        <v>1.114737970081202</v>
      </c>
      <c r="BB50" s="53">
        <f t="shared" si="19"/>
        <v>11.112768752986142</v>
      </c>
      <c r="BC50" s="53">
        <f t="shared" si="16"/>
        <v>1.3673052087817477</v>
      </c>
      <c r="BE50" s="5"/>
      <c r="BF50" s="70"/>
      <c r="BG50" s="70"/>
      <c r="BH50" s="70"/>
      <c r="BI50" s="70"/>
      <c r="BJ50" s="73"/>
      <c r="BK50" s="73"/>
      <c r="BL50" s="70"/>
      <c r="BM50" s="70"/>
      <c r="BN50" s="70"/>
      <c r="BO50" s="70"/>
      <c r="BP50" s="70"/>
      <c r="BQ50" s="70"/>
      <c r="BR50" s="70"/>
      <c r="BS50" s="70"/>
      <c r="BT50" s="70"/>
      <c r="BU50" s="70"/>
      <c r="BV50" s="70"/>
      <c r="BW50" s="73"/>
      <c r="BX50" s="73"/>
      <c r="BY50" s="70"/>
      <c r="BZ50" s="70"/>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row>
    <row r="51" spans="1:255" ht="12.75">
      <c r="A51" s="19">
        <v>531850</v>
      </c>
      <c r="B51" s="19" t="s">
        <v>93</v>
      </c>
      <c r="C51" s="42">
        <v>0.5347222222222222</v>
      </c>
      <c r="D51" s="110"/>
      <c r="E51" s="17">
        <v>35190</v>
      </c>
      <c r="F51" s="20">
        <v>0.006</v>
      </c>
      <c r="G51" s="20">
        <v>0.0024</v>
      </c>
      <c r="H51" s="20">
        <v>0.0447</v>
      </c>
      <c r="I51" s="20">
        <v>1.619</v>
      </c>
      <c r="J51" s="20">
        <v>0.01</v>
      </c>
      <c r="K51" s="20">
        <v>0.072</v>
      </c>
      <c r="L51" s="20">
        <v>0.005</v>
      </c>
      <c r="M51" s="20">
        <v>0.133</v>
      </c>
      <c r="N51" s="20">
        <v>0.329</v>
      </c>
      <c r="O51" s="20">
        <v>0.2</v>
      </c>
      <c r="P51" s="20">
        <v>1.813</v>
      </c>
      <c r="Q51" s="20">
        <v>0.69</v>
      </c>
      <c r="R51" s="20">
        <v>2.02</v>
      </c>
      <c r="S51" s="20">
        <v>5.61</v>
      </c>
      <c r="T51" s="74">
        <v>11</v>
      </c>
      <c r="U51" s="50">
        <v>11</v>
      </c>
      <c r="V51" s="20">
        <v>0.05</v>
      </c>
      <c r="W51" s="20">
        <v>0.6071</v>
      </c>
      <c r="X51" s="20">
        <v>0.002</v>
      </c>
      <c r="Y51" s="20">
        <v>0.002</v>
      </c>
      <c r="Z51" s="20">
        <v>1.2</v>
      </c>
      <c r="AA51" s="18">
        <f t="shared" si="0"/>
        <v>0.08199999999999999</v>
      </c>
      <c r="AB51" s="13">
        <f t="shared" si="1"/>
        <v>0.2142857142857143</v>
      </c>
      <c r="AC51" s="13">
        <f t="shared" si="20"/>
        <v>0.08727272727272727</v>
      </c>
      <c r="AD51" s="13">
        <f t="shared" si="2"/>
        <v>4.966666666666666</v>
      </c>
      <c r="AE51" s="13">
        <f t="shared" si="3"/>
        <v>231.28571428571428</v>
      </c>
      <c r="AF51" s="13">
        <f t="shared" si="4"/>
        <v>0.7142857142857143</v>
      </c>
      <c r="AG51" s="13">
        <f t="shared" si="5"/>
        <v>5.142857142857142</v>
      </c>
      <c r="AH51" s="13">
        <f t="shared" si="6"/>
        <v>0.4838709677419355</v>
      </c>
      <c r="AI51" s="13">
        <f t="shared" si="7"/>
        <v>3.4102564102564106</v>
      </c>
      <c r="AJ51" s="13">
        <f t="shared" si="8"/>
        <v>16.45</v>
      </c>
      <c r="AK51" s="13">
        <f t="shared" si="9"/>
        <v>16.666666666666668</v>
      </c>
      <c r="AL51" s="13">
        <f t="shared" si="10"/>
        <v>78.82608695652173</v>
      </c>
      <c r="AM51" s="13">
        <f t="shared" si="11"/>
        <v>43.125</v>
      </c>
      <c r="AN51" s="13">
        <f t="shared" si="12"/>
        <v>57.714285714285715</v>
      </c>
      <c r="AO51" s="18"/>
      <c r="AP51" s="18"/>
      <c r="AQ51" s="18"/>
      <c r="AR51" s="13">
        <f t="shared" si="21"/>
        <v>4.838709677419355</v>
      </c>
      <c r="AS51" s="13">
        <f t="shared" si="22"/>
        <v>37.94375</v>
      </c>
      <c r="AT51" s="13">
        <f t="shared" si="23"/>
        <v>0.06349206349206349</v>
      </c>
      <c r="AU51" s="13">
        <f t="shared" si="24"/>
        <v>0.061538461538461535</v>
      </c>
      <c r="AV51" s="5"/>
      <c r="AW51" s="13">
        <f t="shared" si="13"/>
        <v>2.454708915685029</v>
      </c>
      <c r="AX51" s="13">
        <f t="shared" si="14"/>
        <v>5.857142857142857</v>
      </c>
      <c r="AY51" s="53">
        <f t="shared" si="17"/>
        <v>116.06729574773053</v>
      </c>
      <c r="AZ51" s="53">
        <f t="shared" si="18"/>
        <v>105.98214285714286</v>
      </c>
      <c r="BA51" s="53">
        <f t="shared" si="15"/>
        <v>1.0951589826239105</v>
      </c>
      <c r="BB51" s="53">
        <f t="shared" si="19"/>
        <v>9.370867176301957</v>
      </c>
      <c r="BC51" s="53">
        <f t="shared" si="16"/>
        <v>1.3657985363753766</v>
      </c>
      <c r="BE51" s="5"/>
      <c r="BF51" s="70"/>
      <c r="BG51" s="70"/>
      <c r="BH51" s="70"/>
      <c r="BI51" s="70"/>
      <c r="BJ51" s="73"/>
      <c r="BK51" s="73"/>
      <c r="BL51" s="70"/>
      <c r="BM51" s="70"/>
      <c r="BN51" s="70"/>
      <c r="BO51" s="70"/>
      <c r="BP51" s="70"/>
      <c r="BQ51" s="70"/>
      <c r="BR51" s="70"/>
      <c r="BS51" s="70"/>
      <c r="BT51" s="70"/>
      <c r="BU51" s="70"/>
      <c r="BV51" s="70"/>
      <c r="BW51" s="73"/>
      <c r="BX51" s="73"/>
      <c r="BY51" s="70"/>
      <c r="BZ51" s="70"/>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row>
    <row r="52" spans="1:78" ht="12.75">
      <c r="A52" s="19">
        <v>537393</v>
      </c>
      <c r="B52" s="19" t="s">
        <v>94</v>
      </c>
      <c r="C52" s="42">
        <v>0.5659722222222222</v>
      </c>
      <c r="D52" s="110"/>
      <c r="E52" s="17">
        <v>35199</v>
      </c>
      <c r="F52" s="20">
        <v>0.006</v>
      </c>
      <c r="G52" s="20">
        <v>0.0033</v>
      </c>
      <c r="H52" s="20">
        <v>0.0466</v>
      </c>
      <c r="I52" s="20">
        <v>1.716</v>
      </c>
      <c r="J52" s="20">
        <v>0.01</v>
      </c>
      <c r="K52" s="20">
        <v>0.027</v>
      </c>
      <c r="L52" s="20">
        <v>0.005</v>
      </c>
      <c r="M52" s="20">
        <v>0.212</v>
      </c>
      <c r="N52" s="20">
        <v>0.323</v>
      </c>
      <c r="O52" s="20">
        <v>0.198</v>
      </c>
      <c r="P52" s="20">
        <v>1.693</v>
      </c>
      <c r="Q52" s="20">
        <v>0.71</v>
      </c>
      <c r="R52" s="20">
        <v>2.28</v>
      </c>
      <c r="S52" s="20">
        <v>5.84</v>
      </c>
      <c r="T52" s="74">
        <v>11</v>
      </c>
      <c r="U52" s="50">
        <v>15</v>
      </c>
      <c r="V52" s="20">
        <v>0.05</v>
      </c>
      <c r="W52" s="20">
        <v>0.7115</v>
      </c>
      <c r="X52" s="20">
        <v>0.002</v>
      </c>
      <c r="Y52" s="20">
        <v>0.0022</v>
      </c>
      <c r="Z52" s="20">
        <v>1.26</v>
      </c>
      <c r="AA52" s="18">
        <f t="shared" si="0"/>
        <v>0.037</v>
      </c>
      <c r="AB52" s="13">
        <f t="shared" si="1"/>
        <v>0.2142857142857143</v>
      </c>
      <c r="AC52" s="13">
        <f t="shared" si="20"/>
        <v>0.12000000000000001</v>
      </c>
      <c r="AD52" s="13">
        <f t="shared" si="2"/>
        <v>5.177777777777779</v>
      </c>
      <c r="AE52" s="13">
        <f t="shared" si="3"/>
        <v>245.14285714285714</v>
      </c>
      <c r="AF52" s="13">
        <f t="shared" si="4"/>
        <v>0.7142857142857143</v>
      </c>
      <c r="AG52" s="13">
        <f t="shared" si="5"/>
        <v>1.9285714285714286</v>
      </c>
      <c r="AH52" s="13">
        <f t="shared" si="6"/>
        <v>0.4838709677419355</v>
      </c>
      <c r="AI52" s="13">
        <f t="shared" si="7"/>
        <v>5.435897435897435</v>
      </c>
      <c r="AJ52" s="13">
        <f t="shared" si="8"/>
        <v>16.150000000000002</v>
      </c>
      <c r="AK52" s="13">
        <f t="shared" si="9"/>
        <v>16.5</v>
      </c>
      <c r="AL52" s="13">
        <f t="shared" si="10"/>
        <v>73.6086956521739</v>
      </c>
      <c r="AM52" s="13">
        <f t="shared" si="11"/>
        <v>44.375</v>
      </c>
      <c r="AN52" s="13">
        <f t="shared" si="12"/>
        <v>65.14285714285714</v>
      </c>
      <c r="AO52" s="18"/>
      <c r="AP52" s="18"/>
      <c r="AQ52" s="18"/>
      <c r="AR52" s="13">
        <f t="shared" si="21"/>
        <v>4.838709677419355</v>
      </c>
      <c r="AS52" s="13">
        <f t="shared" si="22"/>
        <v>44.46875</v>
      </c>
      <c r="AT52" s="13">
        <f t="shared" si="23"/>
        <v>0.06349206349206349</v>
      </c>
      <c r="AU52" s="13">
        <f t="shared" si="24"/>
        <v>0.06769230769230769</v>
      </c>
      <c r="AV52" s="5"/>
      <c r="AW52" s="13">
        <f t="shared" si="13"/>
        <v>1.445439770745928</v>
      </c>
      <c r="AX52" s="13">
        <f t="shared" si="14"/>
        <v>2.642857142857143</v>
      </c>
      <c r="AY52" s="53">
        <f t="shared" si="17"/>
        <v>112.40887880235707</v>
      </c>
      <c r="AZ52" s="53">
        <f t="shared" si="18"/>
        <v>111.44642857142857</v>
      </c>
      <c r="BA52" s="53">
        <f t="shared" si="15"/>
        <v>1.0086359898945676</v>
      </c>
      <c r="BB52" s="53">
        <f t="shared" si="19"/>
        <v>0.24816451664277395</v>
      </c>
      <c r="BC52" s="53">
        <f t="shared" si="16"/>
        <v>1.1299580472921433</v>
      </c>
      <c r="BE52" s="5"/>
      <c r="BF52" s="66"/>
      <c r="BG52" s="66"/>
      <c r="BH52" s="66"/>
      <c r="BI52" s="66"/>
      <c r="BJ52" s="69"/>
      <c r="BK52" s="69"/>
      <c r="BL52" s="66"/>
      <c r="BM52" s="66"/>
      <c r="BN52" s="66"/>
      <c r="BO52" s="66"/>
      <c r="BP52" s="66"/>
      <c r="BQ52" s="66"/>
      <c r="BR52" s="66"/>
      <c r="BS52" s="66"/>
      <c r="BT52" s="66"/>
      <c r="BU52" s="66"/>
      <c r="BV52" s="69"/>
      <c r="BW52" s="69"/>
      <c r="BX52" s="69"/>
      <c r="BY52" s="52"/>
      <c r="BZ52" s="66"/>
    </row>
    <row r="53" spans="1:78" ht="12.75">
      <c r="A53" s="19">
        <v>537394</v>
      </c>
      <c r="B53" s="19" t="s">
        <v>95</v>
      </c>
      <c r="C53" s="42">
        <v>0.4479166666666667</v>
      </c>
      <c r="D53" s="110"/>
      <c r="E53" s="17">
        <v>35203</v>
      </c>
      <c r="F53" s="20">
        <v>0.006</v>
      </c>
      <c r="G53" s="20">
        <v>0.0027</v>
      </c>
      <c r="H53" s="20">
        <v>0.0399</v>
      </c>
      <c r="I53" s="20">
        <v>1.696</v>
      </c>
      <c r="J53" s="20">
        <v>0.01</v>
      </c>
      <c r="K53" s="20">
        <v>0.033</v>
      </c>
      <c r="L53" s="20">
        <v>0.005</v>
      </c>
      <c r="M53" s="20">
        <v>0.18</v>
      </c>
      <c r="N53" s="20">
        <v>0.326</v>
      </c>
      <c r="O53" s="20">
        <v>0.216</v>
      </c>
      <c r="P53" s="20">
        <v>1.684</v>
      </c>
      <c r="Q53" s="20">
        <v>0.66</v>
      </c>
      <c r="R53" s="20">
        <v>2.14</v>
      </c>
      <c r="S53" s="20">
        <v>5.74</v>
      </c>
      <c r="T53" s="74">
        <v>11</v>
      </c>
      <c r="U53" s="50">
        <v>14</v>
      </c>
      <c r="V53" s="20">
        <v>0.05</v>
      </c>
      <c r="W53" s="20">
        <v>0.6681</v>
      </c>
      <c r="X53" s="20">
        <v>0.002</v>
      </c>
      <c r="Y53" s="20">
        <v>0.002</v>
      </c>
      <c r="Z53" s="20">
        <v>0.99</v>
      </c>
      <c r="AA53" s="18">
        <f t="shared" si="0"/>
        <v>0.043000000000000003</v>
      </c>
      <c r="AB53" s="13">
        <f t="shared" si="1"/>
        <v>0.2142857142857143</v>
      </c>
      <c r="AC53" s="13">
        <f t="shared" si="20"/>
        <v>0.09818181818181818</v>
      </c>
      <c r="AD53" s="13">
        <f t="shared" si="2"/>
        <v>4.433333333333334</v>
      </c>
      <c r="AE53" s="13">
        <f t="shared" si="3"/>
        <v>242.28571428571428</v>
      </c>
      <c r="AF53" s="13">
        <f t="shared" si="4"/>
        <v>0.7142857142857143</v>
      </c>
      <c r="AG53" s="13">
        <f t="shared" si="5"/>
        <v>2.357142857142857</v>
      </c>
      <c r="AH53" s="13">
        <f t="shared" si="6"/>
        <v>0.4838709677419355</v>
      </c>
      <c r="AI53" s="13">
        <f t="shared" si="7"/>
        <v>4.615384615384615</v>
      </c>
      <c r="AJ53" s="13">
        <f t="shared" si="8"/>
        <v>16.3</v>
      </c>
      <c r="AK53" s="13">
        <f t="shared" si="9"/>
        <v>18</v>
      </c>
      <c r="AL53" s="13">
        <f t="shared" si="10"/>
        <v>73.21739130434781</v>
      </c>
      <c r="AM53" s="13">
        <f t="shared" si="11"/>
        <v>41.25</v>
      </c>
      <c r="AN53" s="13">
        <f t="shared" si="12"/>
        <v>61.142857142857146</v>
      </c>
      <c r="AO53" s="18"/>
      <c r="AP53" s="18"/>
      <c r="AQ53" s="18"/>
      <c r="AR53" s="13">
        <f t="shared" si="21"/>
        <v>4.838709677419355</v>
      </c>
      <c r="AS53" s="13">
        <f t="shared" si="22"/>
        <v>41.75625</v>
      </c>
      <c r="AT53" s="13">
        <f t="shared" si="23"/>
        <v>0.06349206349206349</v>
      </c>
      <c r="AU53" s="13">
        <f t="shared" si="24"/>
        <v>0.061538461538461535</v>
      </c>
      <c r="AV53" s="5"/>
      <c r="AW53" s="13">
        <f t="shared" si="13"/>
        <v>1.8197008586099825</v>
      </c>
      <c r="AX53" s="13">
        <f t="shared" si="14"/>
        <v>3.0714285714285716</v>
      </c>
      <c r="AY53" s="53">
        <f t="shared" si="17"/>
        <v>112.84706163401815</v>
      </c>
      <c r="AZ53" s="53">
        <f t="shared" si="18"/>
        <v>104.75</v>
      </c>
      <c r="BA53" s="53">
        <f t="shared" si="15"/>
        <v>1.0772989177471899</v>
      </c>
      <c r="BB53" s="53">
        <f t="shared" si="19"/>
        <v>7.382775919732438</v>
      </c>
      <c r="BC53" s="53">
        <f t="shared" si="16"/>
        <v>1.1974806989028848</v>
      </c>
      <c r="BE53" s="5"/>
      <c r="BF53" s="70"/>
      <c r="BG53" s="70"/>
      <c r="BH53" s="70"/>
      <c r="BI53" s="70"/>
      <c r="BJ53" s="73"/>
      <c r="BK53" s="73"/>
      <c r="BL53" s="70"/>
      <c r="BM53" s="70"/>
      <c r="BN53" s="70"/>
      <c r="BO53" s="70"/>
      <c r="BP53" s="70"/>
      <c r="BQ53" s="70"/>
      <c r="BR53" s="70"/>
      <c r="BS53" s="70"/>
      <c r="BT53" s="70"/>
      <c r="BU53" s="70"/>
      <c r="BV53" s="73"/>
      <c r="BW53" s="73"/>
      <c r="BX53" s="73"/>
      <c r="BY53" s="77"/>
      <c r="BZ53" s="70"/>
    </row>
    <row r="54" spans="1:78" ht="12.75">
      <c r="A54" s="19">
        <v>537395</v>
      </c>
      <c r="B54" s="19" t="s">
        <v>96</v>
      </c>
      <c r="C54" s="42">
        <v>0.5034722222222222</v>
      </c>
      <c r="D54" s="110"/>
      <c r="E54" s="17">
        <v>35220</v>
      </c>
      <c r="F54" s="20">
        <v>0.006</v>
      </c>
      <c r="G54" s="20">
        <v>0.002</v>
      </c>
      <c r="H54" s="20">
        <v>0.0266</v>
      </c>
      <c r="I54" s="20">
        <v>1.703</v>
      </c>
      <c r="J54" s="20">
        <v>0.01</v>
      </c>
      <c r="K54" s="20">
        <v>0.043</v>
      </c>
      <c r="L54" s="20">
        <v>0.005</v>
      </c>
      <c r="M54" s="20">
        <v>0.102</v>
      </c>
      <c r="N54" s="20">
        <v>0.339</v>
      </c>
      <c r="O54" s="20">
        <v>0.212</v>
      </c>
      <c r="P54" s="20">
        <v>1.663</v>
      </c>
      <c r="Q54" s="20">
        <v>0.65</v>
      </c>
      <c r="R54" s="20">
        <v>2.08</v>
      </c>
      <c r="S54" s="20">
        <v>5.73</v>
      </c>
      <c r="T54" s="74">
        <v>11</v>
      </c>
      <c r="U54" s="50">
        <v>14</v>
      </c>
      <c r="V54" s="20">
        <v>0.0581</v>
      </c>
      <c r="W54" s="20">
        <v>0.6757</v>
      </c>
      <c r="X54" s="20">
        <v>0.002</v>
      </c>
      <c r="Y54" s="20">
        <v>0.0026</v>
      </c>
      <c r="Z54" s="20">
        <v>1.3</v>
      </c>
      <c r="AA54" s="18">
        <f t="shared" si="0"/>
        <v>0.053</v>
      </c>
      <c r="AB54" s="13">
        <f t="shared" si="1"/>
        <v>0.2142857142857143</v>
      </c>
      <c r="AC54" s="13">
        <f t="shared" si="20"/>
        <v>0.07272727272727272</v>
      </c>
      <c r="AD54" s="13">
        <f t="shared" si="2"/>
        <v>2.955555555555555</v>
      </c>
      <c r="AE54" s="13">
        <f t="shared" si="3"/>
        <v>243.2857142857143</v>
      </c>
      <c r="AF54" s="13">
        <f t="shared" si="4"/>
        <v>0.7142857142857143</v>
      </c>
      <c r="AG54" s="13">
        <f t="shared" si="5"/>
        <v>3.071428571428571</v>
      </c>
      <c r="AH54" s="13">
        <f t="shared" si="6"/>
        <v>0.4838709677419355</v>
      </c>
      <c r="AI54" s="13">
        <f t="shared" si="7"/>
        <v>2.6153846153846154</v>
      </c>
      <c r="AJ54" s="13">
        <f t="shared" si="8"/>
        <v>16.95</v>
      </c>
      <c r="AK54" s="13">
        <f t="shared" si="9"/>
        <v>17.666666666666668</v>
      </c>
      <c r="AL54" s="13">
        <f t="shared" si="10"/>
        <v>72.30434782608695</v>
      </c>
      <c r="AM54" s="13">
        <f t="shared" si="11"/>
        <v>40.625</v>
      </c>
      <c r="AN54" s="13">
        <f t="shared" si="12"/>
        <v>59.42857142857143</v>
      </c>
      <c r="AO54" s="18"/>
      <c r="AP54" s="18"/>
      <c r="AQ54" s="18"/>
      <c r="AR54" s="13">
        <f t="shared" si="21"/>
        <v>5.62258064516129</v>
      </c>
      <c r="AS54" s="13">
        <f t="shared" si="22"/>
        <v>42.231249999999996</v>
      </c>
      <c r="AT54" s="13">
        <f t="shared" si="23"/>
        <v>0.06349206349206349</v>
      </c>
      <c r="AU54" s="13">
        <f t="shared" si="24"/>
        <v>0.07999999999999999</v>
      </c>
      <c r="AV54" s="5"/>
      <c r="AW54" s="13">
        <f t="shared" si="13"/>
        <v>1.8620871366628657</v>
      </c>
      <c r="AX54" s="13">
        <f t="shared" si="14"/>
        <v>3.7857142857142856</v>
      </c>
      <c r="AY54" s="53">
        <f t="shared" si="17"/>
        <v>110.25068482242395</v>
      </c>
      <c r="AZ54" s="53">
        <f t="shared" si="18"/>
        <v>103.125</v>
      </c>
      <c r="BA54" s="53">
        <f t="shared" si="15"/>
        <v>1.069097549793202</v>
      </c>
      <c r="BB54" s="53">
        <f t="shared" si="19"/>
        <v>6.411399108138241</v>
      </c>
      <c r="BC54" s="53">
        <f t="shared" si="16"/>
        <v>1.2166596989966554</v>
      </c>
      <c r="BE54" s="5"/>
      <c r="BF54" s="70"/>
      <c r="BG54" s="70"/>
      <c r="BH54" s="70"/>
      <c r="BI54" s="70"/>
      <c r="BJ54" s="73"/>
      <c r="BK54" s="73"/>
      <c r="BL54" s="70"/>
      <c r="BM54" s="70"/>
      <c r="BN54" s="70"/>
      <c r="BO54" s="70"/>
      <c r="BP54" s="70"/>
      <c r="BQ54" s="70"/>
      <c r="BR54" s="70"/>
      <c r="BS54" s="70"/>
      <c r="BT54" s="70"/>
      <c r="BU54" s="70"/>
      <c r="BV54" s="73"/>
      <c r="BW54" s="73"/>
      <c r="BX54" s="73"/>
      <c r="BY54" s="77"/>
      <c r="BZ54" s="70"/>
    </row>
    <row r="55" spans="1:78" ht="12.75">
      <c r="A55" s="19">
        <v>537396</v>
      </c>
      <c r="B55" s="19" t="s">
        <v>97</v>
      </c>
      <c r="C55" s="42">
        <v>0.46875</v>
      </c>
      <c r="D55" s="110"/>
      <c r="E55" s="17">
        <v>35227</v>
      </c>
      <c r="F55" s="20">
        <v>0.006</v>
      </c>
      <c r="G55" s="20">
        <v>0.0023</v>
      </c>
      <c r="H55" s="20">
        <v>0.0266</v>
      </c>
      <c r="I55" s="20">
        <v>1.667</v>
      </c>
      <c r="J55" s="20">
        <v>0.01</v>
      </c>
      <c r="K55" s="20">
        <v>0.025</v>
      </c>
      <c r="L55" s="20">
        <v>0.005</v>
      </c>
      <c r="M55" s="20">
        <v>0.112</v>
      </c>
      <c r="N55" s="20">
        <v>0.336</v>
      </c>
      <c r="O55" s="20">
        <v>0.207</v>
      </c>
      <c r="P55" s="20">
        <v>1.662</v>
      </c>
      <c r="Q55" s="20">
        <v>0.61</v>
      </c>
      <c r="R55" s="20">
        <v>2.1</v>
      </c>
      <c r="S55" s="20">
        <v>5.77</v>
      </c>
      <c r="T55" s="74">
        <v>11</v>
      </c>
      <c r="U55" s="50">
        <v>14</v>
      </c>
      <c r="V55" s="20">
        <v>0.05</v>
      </c>
      <c r="W55" s="20">
        <v>0.7229</v>
      </c>
      <c r="X55" s="20">
        <v>0.002</v>
      </c>
      <c r="Y55" s="20">
        <v>0.0052</v>
      </c>
      <c r="Z55" s="20">
        <v>1.01</v>
      </c>
      <c r="AA55" s="18">
        <f t="shared" si="0"/>
        <v>0.035</v>
      </c>
      <c r="AB55" s="13">
        <f t="shared" si="1"/>
        <v>0.2142857142857143</v>
      </c>
      <c r="AC55" s="13">
        <f t="shared" si="20"/>
        <v>0.08363636363636363</v>
      </c>
      <c r="AD55" s="13">
        <f t="shared" si="2"/>
        <v>2.955555555555555</v>
      </c>
      <c r="AE55" s="13">
        <f t="shared" si="3"/>
        <v>238.14285714285717</v>
      </c>
      <c r="AF55" s="13">
        <f t="shared" si="4"/>
        <v>0.7142857142857143</v>
      </c>
      <c r="AG55" s="13">
        <f t="shared" si="5"/>
        <v>1.7857142857142858</v>
      </c>
      <c r="AH55" s="13">
        <f t="shared" si="6"/>
        <v>0.4838709677419355</v>
      </c>
      <c r="AI55" s="13">
        <f t="shared" si="7"/>
        <v>2.871794871794872</v>
      </c>
      <c r="AJ55" s="13">
        <f t="shared" si="8"/>
        <v>16.8</v>
      </c>
      <c r="AK55" s="13">
        <f t="shared" si="9"/>
        <v>17.249999999999996</v>
      </c>
      <c r="AL55" s="13">
        <f t="shared" si="10"/>
        <v>72.26086956521739</v>
      </c>
      <c r="AM55" s="13">
        <f t="shared" si="11"/>
        <v>38.125</v>
      </c>
      <c r="AN55" s="13">
        <f t="shared" si="12"/>
        <v>60.00000000000001</v>
      </c>
      <c r="AO55" s="18"/>
      <c r="AP55" s="18"/>
      <c r="AQ55" s="18"/>
      <c r="AR55" s="13">
        <f t="shared" si="21"/>
        <v>4.838709677419355</v>
      </c>
      <c r="AS55" s="13">
        <f t="shared" si="22"/>
        <v>45.18125</v>
      </c>
      <c r="AT55" s="13">
        <f t="shared" si="23"/>
        <v>0.06349206349206349</v>
      </c>
      <c r="AU55" s="13">
        <f t="shared" si="24"/>
        <v>0.15999999999999998</v>
      </c>
      <c r="AV55" s="5"/>
      <c r="AW55" s="13">
        <f t="shared" si="13"/>
        <v>1.6982436524617461</v>
      </c>
      <c r="AX55" s="13">
        <f t="shared" si="14"/>
        <v>2.5</v>
      </c>
      <c r="AY55" s="53">
        <f t="shared" si="17"/>
        <v>109.89695015129797</v>
      </c>
      <c r="AZ55" s="53">
        <f t="shared" si="18"/>
        <v>99.91071428571429</v>
      </c>
      <c r="BA55" s="53">
        <f t="shared" si="15"/>
        <v>1.0999516011568697</v>
      </c>
      <c r="BB55" s="53">
        <f t="shared" si="19"/>
        <v>9.271950151297972</v>
      </c>
      <c r="BC55" s="53">
        <f t="shared" si="16"/>
        <v>1.2043478260869565</v>
      </c>
      <c r="BE55" s="5"/>
      <c r="BF55" s="70"/>
      <c r="BG55" s="70"/>
      <c r="BH55" s="70"/>
      <c r="BI55" s="70"/>
      <c r="BJ55" s="73"/>
      <c r="BK55" s="73"/>
      <c r="BL55" s="70"/>
      <c r="BM55" s="70"/>
      <c r="BN55" s="70"/>
      <c r="BO55" s="70"/>
      <c r="BP55" s="70"/>
      <c r="BQ55" s="70"/>
      <c r="BR55" s="70"/>
      <c r="BS55" s="70"/>
      <c r="BT55" s="70"/>
      <c r="BU55" s="70"/>
      <c r="BV55" s="73"/>
      <c r="BW55" s="73"/>
      <c r="BX55" s="73"/>
      <c r="BY55" s="77"/>
      <c r="BZ55" s="70"/>
    </row>
    <row r="56" spans="1:78" ht="12.75">
      <c r="A56" s="19">
        <v>537397</v>
      </c>
      <c r="B56" s="19" t="s">
        <v>98</v>
      </c>
      <c r="C56" s="42">
        <v>0.4895833333333333</v>
      </c>
      <c r="D56" s="110"/>
      <c r="E56" s="17">
        <v>35234</v>
      </c>
      <c r="F56" s="20">
        <v>0.006</v>
      </c>
      <c r="G56" s="20">
        <v>0.002</v>
      </c>
      <c r="H56" s="20">
        <v>0.0466</v>
      </c>
      <c r="I56" s="20">
        <v>1.685</v>
      </c>
      <c r="J56" s="20">
        <v>0.01</v>
      </c>
      <c r="K56" s="20">
        <v>0.025</v>
      </c>
      <c r="L56" s="20">
        <v>0.005</v>
      </c>
      <c r="M56" s="20">
        <v>0.148</v>
      </c>
      <c r="N56" s="20">
        <v>0.352</v>
      </c>
      <c r="O56" s="20">
        <v>0.21</v>
      </c>
      <c r="P56" s="20">
        <v>1.699</v>
      </c>
      <c r="Q56" s="20">
        <v>0.67</v>
      </c>
      <c r="R56" s="20">
        <v>2.06</v>
      </c>
      <c r="S56" s="20">
        <v>5.63</v>
      </c>
      <c r="T56" s="74">
        <v>10</v>
      </c>
      <c r="U56" s="50">
        <v>14</v>
      </c>
      <c r="V56" s="20">
        <v>0.05</v>
      </c>
      <c r="W56" s="20">
        <v>0.6625</v>
      </c>
      <c r="X56" s="20">
        <v>0.002</v>
      </c>
      <c r="Y56" s="20">
        <v>0.0039</v>
      </c>
      <c r="Z56" s="20">
        <v>0.68</v>
      </c>
      <c r="AA56" s="18">
        <f t="shared" si="0"/>
        <v>0.035</v>
      </c>
      <c r="AB56" s="13">
        <f t="shared" si="1"/>
        <v>0.2142857142857143</v>
      </c>
      <c r="AC56" s="13">
        <f t="shared" si="20"/>
        <v>0.07272727272727272</v>
      </c>
      <c r="AD56" s="13">
        <f t="shared" si="2"/>
        <v>5.177777777777779</v>
      </c>
      <c r="AE56" s="13">
        <f t="shared" si="3"/>
        <v>240.71428571428572</v>
      </c>
      <c r="AF56" s="13">
        <f t="shared" si="4"/>
        <v>0.7142857142857143</v>
      </c>
      <c r="AG56" s="13">
        <f t="shared" si="5"/>
        <v>1.7857142857142858</v>
      </c>
      <c r="AH56" s="13">
        <f t="shared" si="6"/>
        <v>0.4838709677419355</v>
      </c>
      <c r="AI56" s="13">
        <f t="shared" si="7"/>
        <v>3.7948717948717947</v>
      </c>
      <c r="AJ56" s="13">
        <f t="shared" si="8"/>
        <v>17.599999999999998</v>
      </c>
      <c r="AK56" s="13">
        <f t="shared" si="9"/>
        <v>17.499999999999996</v>
      </c>
      <c r="AL56" s="13">
        <f t="shared" si="10"/>
        <v>73.86956521739131</v>
      </c>
      <c r="AM56" s="13">
        <f t="shared" si="11"/>
        <v>41.875</v>
      </c>
      <c r="AN56" s="13">
        <f t="shared" si="12"/>
        <v>58.85714285714286</v>
      </c>
      <c r="AO56" s="18"/>
      <c r="AP56" s="18"/>
      <c r="AQ56" s="18"/>
      <c r="AR56" s="13">
        <f t="shared" si="21"/>
        <v>4.838709677419355</v>
      </c>
      <c r="AS56" s="13">
        <f t="shared" si="22"/>
        <v>41.40625</v>
      </c>
      <c r="AT56" s="13">
        <f t="shared" si="23"/>
        <v>0.06349206349206349</v>
      </c>
      <c r="AU56" s="13">
        <f t="shared" si="24"/>
        <v>0.12</v>
      </c>
      <c r="AV56" s="5"/>
      <c r="AW56" s="13">
        <f t="shared" si="13"/>
        <v>2.344228815319923</v>
      </c>
      <c r="AX56" s="13">
        <f t="shared" si="14"/>
        <v>2.5</v>
      </c>
      <c r="AY56" s="53">
        <f t="shared" si="17"/>
        <v>113.47872272654881</v>
      </c>
      <c r="AZ56" s="53">
        <f t="shared" si="18"/>
        <v>102.51785714285714</v>
      </c>
      <c r="BA56" s="53">
        <f t="shared" si="15"/>
        <v>1.1069166473936132</v>
      </c>
      <c r="BB56" s="53">
        <f t="shared" si="19"/>
        <v>10.246579869405963</v>
      </c>
      <c r="BC56" s="53">
        <f t="shared" si="16"/>
        <v>1.2550654284508231</v>
      </c>
      <c r="BE56" s="5"/>
      <c r="BF56" s="70"/>
      <c r="BG56" s="70"/>
      <c r="BH56" s="70"/>
      <c r="BI56" s="70"/>
      <c r="BJ56" s="73"/>
      <c r="BK56" s="73"/>
      <c r="BL56" s="70"/>
      <c r="BM56" s="70"/>
      <c r="BN56" s="70"/>
      <c r="BO56" s="70"/>
      <c r="BP56" s="70"/>
      <c r="BQ56" s="70"/>
      <c r="BR56" s="70"/>
      <c r="BS56" s="70"/>
      <c r="BT56" s="70"/>
      <c r="BU56" s="70"/>
      <c r="BV56" s="73"/>
      <c r="BW56" s="73"/>
      <c r="BX56" s="73"/>
      <c r="BY56" s="77"/>
      <c r="BZ56" s="70"/>
    </row>
    <row r="57" spans="1:78" ht="12.75">
      <c r="A57" s="19">
        <v>537398</v>
      </c>
      <c r="B57" s="19" t="s">
        <v>99</v>
      </c>
      <c r="C57" s="42">
        <v>0.4513888888888889</v>
      </c>
      <c r="D57" s="110"/>
      <c r="E57" s="17">
        <v>35241</v>
      </c>
      <c r="F57" s="20">
        <v>0.006</v>
      </c>
      <c r="G57" s="20">
        <v>0.002</v>
      </c>
      <c r="H57" s="20">
        <v>0.02</v>
      </c>
      <c r="I57" s="20">
        <v>1.771</v>
      </c>
      <c r="J57" s="20">
        <v>0.01</v>
      </c>
      <c r="K57" s="20">
        <v>0.053</v>
      </c>
      <c r="L57" s="20">
        <v>0.005</v>
      </c>
      <c r="M57" s="20">
        <v>0.148</v>
      </c>
      <c r="N57" s="20">
        <v>0.341</v>
      </c>
      <c r="O57" s="20">
        <v>0.198</v>
      </c>
      <c r="P57" s="20">
        <v>1.749</v>
      </c>
      <c r="Q57" s="20">
        <v>0.68</v>
      </c>
      <c r="R57" s="20">
        <v>2.13</v>
      </c>
      <c r="S57" s="20">
        <v>5.79</v>
      </c>
      <c r="T57" s="74">
        <v>11</v>
      </c>
      <c r="U57" s="50">
        <v>14</v>
      </c>
      <c r="V57" s="20">
        <v>0.05</v>
      </c>
      <c r="W57" s="20">
        <v>0.7003</v>
      </c>
      <c r="X57" s="20">
        <v>0.002</v>
      </c>
      <c r="Y57" s="20">
        <v>0.002</v>
      </c>
      <c r="Z57" s="20">
        <v>1.2</v>
      </c>
      <c r="AA57" s="18">
        <f t="shared" si="0"/>
        <v>0.063</v>
      </c>
      <c r="AB57" s="13">
        <f t="shared" si="1"/>
        <v>0.2142857142857143</v>
      </c>
      <c r="AC57" s="13">
        <f t="shared" si="20"/>
        <v>0.07272727272727272</v>
      </c>
      <c r="AD57" s="13">
        <f t="shared" si="2"/>
        <v>2.2222222222222223</v>
      </c>
      <c r="AE57" s="13">
        <f t="shared" si="3"/>
        <v>253</v>
      </c>
      <c r="AF57" s="13">
        <f t="shared" si="4"/>
        <v>0.7142857142857143</v>
      </c>
      <c r="AG57" s="13">
        <f t="shared" si="5"/>
        <v>3.7857142857142856</v>
      </c>
      <c r="AH57" s="13">
        <f t="shared" si="6"/>
        <v>0.4838709677419355</v>
      </c>
      <c r="AI57" s="13">
        <f t="shared" si="7"/>
        <v>3.7948717948717947</v>
      </c>
      <c r="AJ57" s="13">
        <f t="shared" si="8"/>
        <v>17.050000000000004</v>
      </c>
      <c r="AK57" s="13">
        <f t="shared" si="9"/>
        <v>16.5</v>
      </c>
      <c r="AL57" s="13">
        <f t="shared" si="10"/>
        <v>76.04347826086958</v>
      </c>
      <c r="AM57" s="13">
        <f t="shared" si="11"/>
        <v>42.5</v>
      </c>
      <c r="AN57" s="13">
        <f t="shared" si="12"/>
        <v>60.857142857142854</v>
      </c>
      <c r="AO57" s="18"/>
      <c r="AP57" s="18"/>
      <c r="AQ57" s="18"/>
      <c r="AR57" s="13">
        <f t="shared" si="21"/>
        <v>4.838709677419355</v>
      </c>
      <c r="AS57" s="13">
        <f t="shared" si="22"/>
        <v>43.768750000000004</v>
      </c>
      <c r="AT57" s="13">
        <f t="shared" si="23"/>
        <v>0.06349206349206349</v>
      </c>
      <c r="AU57" s="13">
        <f t="shared" si="24"/>
        <v>0.061538461538461535</v>
      </c>
      <c r="AV57" s="5"/>
      <c r="AW57" s="13">
        <f t="shared" si="13"/>
        <v>1.6218100973589298</v>
      </c>
      <c r="AX57" s="13">
        <f t="shared" si="14"/>
        <v>4.5</v>
      </c>
      <c r="AY57" s="53">
        <f t="shared" si="17"/>
        <v>114.10263577002709</v>
      </c>
      <c r="AZ57" s="53">
        <f t="shared" si="18"/>
        <v>107.14285714285714</v>
      </c>
      <c r="BA57" s="53">
        <f t="shared" si="15"/>
        <v>1.0649579338535862</v>
      </c>
      <c r="BB57" s="53">
        <f t="shared" si="19"/>
        <v>6.245492912884231</v>
      </c>
      <c r="BC57" s="53">
        <f t="shared" si="16"/>
        <v>1.2495407225964485</v>
      </c>
      <c r="BE57" s="5"/>
      <c r="BF57" s="70"/>
      <c r="BG57" s="70"/>
      <c r="BH57" s="70"/>
      <c r="BI57" s="70"/>
      <c r="BJ57" s="73"/>
      <c r="BK57" s="73"/>
      <c r="BL57" s="70"/>
      <c r="BM57" s="70"/>
      <c r="BN57" s="70"/>
      <c r="BO57" s="70"/>
      <c r="BP57" s="70"/>
      <c r="BQ57" s="70"/>
      <c r="BR57" s="70"/>
      <c r="BS57" s="70"/>
      <c r="BT57" s="70"/>
      <c r="BU57" s="70"/>
      <c r="BV57" s="73"/>
      <c r="BW57" s="73"/>
      <c r="BX57" s="73"/>
      <c r="BY57" s="77"/>
      <c r="BZ57" s="70"/>
    </row>
    <row r="58" spans="1:78" ht="12.75">
      <c r="A58" s="19">
        <v>537399</v>
      </c>
      <c r="B58" s="19" t="s">
        <v>100</v>
      </c>
      <c r="C58" s="42">
        <v>0.44097222222222227</v>
      </c>
      <c r="D58" s="110"/>
      <c r="E58" s="17">
        <v>35248</v>
      </c>
      <c r="F58" s="20">
        <v>0.006</v>
      </c>
      <c r="G58" s="20">
        <v>0.002</v>
      </c>
      <c r="H58" s="20">
        <v>0.0399</v>
      </c>
      <c r="I58" s="20">
        <v>1.709</v>
      </c>
      <c r="J58" s="20">
        <v>0.01</v>
      </c>
      <c r="K58" s="20">
        <v>0.025</v>
      </c>
      <c r="L58" s="20">
        <v>0.005</v>
      </c>
      <c r="M58" s="20">
        <v>0.107</v>
      </c>
      <c r="N58" s="20">
        <v>0.334</v>
      </c>
      <c r="O58" s="20">
        <v>0.189</v>
      </c>
      <c r="P58" s="20">
        <v>1.657</v>
      </c>
      <c r="Q58" s="20">
        <v>0.65</v>
      </c>
      <c r="R58" s="20">
        <v>2.08</v>
      </c>
      <c r="S58" s="20">
        <v>5.74</v>
      </c>
      <c r="T58" s="74">
        <v>13</v>
      </c>
      <c r="U58" s="50">
        <v>14</v>
      </c>
      <c r="V58" s="20">
        <v>0.05</v>
      </c>
      <c r="W58" s="20">
        <v>0.6815</v>
      </c>
      <c r="X58" s="20">
        <v>0.002</v>
      </c>
      <c r="Y58" s="20">
        <v>0.002</v>
      </c>
      <c r="Z58" s="20">
        <v>1.29</v>
      </c>
      <c r="AA58" s="18">
        <f t="shared" si="0"/>
        <v>0.035</v>
      </c>
      <c r="AB58" s="13">
        <f t="shared" si="1"/>
        <v>0.2142857142857143</v>
      </c>
      <c r="AC58" s="13">
        <f t="shared" si="20"/>
        <v>0.07272727272727272</v>
      </c>
      <c r="AD58" s="13">
        <f t="shared" si="2"/>
        <v>4.433333333333334</v>
      </c>
      <c r="AE58" s="13">
        <f t="shared" si="3"/>
        <v>244.14285714285717</v>
      </c>
      <c r="AF58" s="13">
        <f t="shared" si="4"/>
        <v>0.7142857142857143</v>
      </c>
      <c r="AG58" s="13">
        <f t="shared" si="5"/>
        <v>1.7857142857142858</v>
      </c>
      <c r="AH58" s="13">
        <f t="shared" si="6"/>
        <v>0.4838709677419355</v>
      </c>
      <c r="AI58" s="13">
        <f t="shared" si="7"/>
        <v>2.7435897435897436</v>
      </c>
      <c r="AJ58" s="13">
        <f t="shared" si="8"/>
        <v>16.7</v>
      </c>
      <c r="AK58" s="13">
        <f t="shared" si="9"/>
        <v>15.75</v>
      </c>
      <c r="AL58" s="13">
        <f t="shared" si="10"/>
        <v>72.04347826086958</v>
      </c>
      <c r="AM58" s="13">
        <f t="shared" si="11"/>
        <v>40.625</v>
      </c>
      <c r="AN58" s="13">
        <f t="shared" si="12"/>
        <v>59.42857142857143</v>
      </c>
      <c r="AO58" s="18"/>
      <c r="AP58" s="18"/>
      <c r="AQ58" s="18"/>
      <c r="AR58" s="13">
        <f t="shared" si="21"/>
        <v>4.838709677419355</v>
      </c>
      <c r="AS58" s="13">
        <f t="shared" si="22"/>
        <v>42.59375</v>
      </c>
      <c r="AT58" s="13">
        <f t="shared" si="23"/>
        <v>0.06349206349206349</v>
      </c>
      <c r="AU58" s="13">
        <f t="shared" si="24"/>
        <v>0.061538461538461535</v>
      </c>
      <c r="AV58" s="5"/>
      <c r="AW58" s="13">
        <f t="shared" si="13"/>
        <v>1.8197008586099825</v>
      </c>
      <c r="AX58" s="13">
        <f t="shared" si="14"/>
        <v>2.5</v>
      </c>
      <c r="AY58" s="53">
        <f t="shared" si="17"/>
        <v>107.95135371874503</v>
      </c>
      <c r="AZ58" s="53">
        <f t="shared" si="18"/>
        <v>101.83928571428572</v>
      </c>
      <c r="BA58" s="53">
        <f t="shared" si="15"/>
        <v>1.0600167996229566</v>
      </c>
      <c r="BB58" s="53">
        <f t="shared" si="19"/>
        <v>5.397782290173595</v>
      </c>
      <c r="BC58" s="53">
        <f t="shared" si="16"/>
        <v>1.2122700668896322</v>
      </c>
      <c r="BE58" s="5"/>
      <c r="BF58" s="70"/>
      <c r="BG58" s="70"/>
      <c r="BH58" s="70"/>
      <c r="BI58" s="70"/>
      <c r="BJ58" s="73"/>
      <c r="BK58" s="73"/>
      <c r="BL58" s="70"/>
      <c r="BM58" s="70"/>
      <c r="BN58" s="70"/>
      <c r="BO58" s="70"/>
      <c r="BP58" s="70"/>
      <c r="BQ58" s="70"/>
      <c r="BR58" s="70"/>
      <c r="BS58" s="70"/>
      <c r="BT58" s="70"/>
      <c r="BU58" s="70"/>
      <c r="BV58" s="73"/>
      <c r="BW58" s="73"/>
      <c r="BX58" s="73"/>
      <c r="BY58" s="77"/>
      <c r="BZ58" s="70"/>
    </row>
    <row r="59" spans="1:78" ht="12.75">
      <c r="A59" s="19">
        <v>537400</v>
      </c>
      <c r="B59" s="19" t="s">
        <v>101</v>
      </c>
      <c r="C59" s="42">
        <v>0.5</v>
      </c>
      <c r="D59" s="110"/>
      <c r="E59" s="17">
        <v>35255</v>
      </c>
      <c r="F59" s="20">
        <v>0.006</v>
      </c>
      <c r="G59" s="20">
        <v>0.0026</v>
      </c>
      <c r="H59" s="20">
        <v>0.02</v>
      </c>
      <c r="I59" s="20">
        <v>1.732</v>
      </c>
      <c r="J59" s="20">
        <v>0.01</v>
      </c>
      <c r="K59" s="20">
        <v>0.025</v>
      </c>
      <c r="L59" s="20">
        <v>0.005</v>
      </c>
      <c r="M59" s="20">
        <v>0.1</v>
      </c>
      <c r="N59" s="20">
        <v>0.333</v>
      </c>
      <c r="O59" s="20">
        <v>0.179</v>
      </c>
      <c r="P59" s="20">
        <v>1.678</v>
      </c>
      <c r="Q59" s="20">
        <v>0.65</v>
      </c>
      <c r="R59" s="20">
        <v>2.1</v>
      </c>
      <c r="S59" s="20">
        <v>5.76</v>
      </c>
      <c r="T59" s="74">
        <v>13</v>
      </c>
      <c r="U59" s="50">
        <v>14</v>
      </c>
      <c r="V59" s="20">
        <v>0.05</v>
      </c>
      <c r="W59" s="20">
        <v>0.6891</v>
      </c>
      <c r="X59" s="20">
        <v>0.002</v>
      </c>
      <c r="Y59" s="20">
        <v>0.002</v>
      </c>
      <c r="Z59" s="20">
        <v>1.29</v>
      </c>
      <c r="AA59" s="18">
        <f t="shared" si="0"/>
        <v>0.035</v>
      </c>
      <c r="AB59" s="13">
        <f t="shared" si="1"/>
        <v>0.2142857142857143</v>
      </c>
      <c r="AC59" s="13">
        <f t="shared" si="20"/>
        <v>0.09454545454545453</v>
      </c>
      <c r="AD59" s="13">
        <f t="shared" si="2"/>
        <v>2.2222222222222223</v>
      </c>
      <c r="AE59" s="13">
        <f t="shared" si="3"/>
        <v>247.42857142857142</v>
      </c>
      <c r="AF59" s="13">
        <f t="shared" si="4"/>
        <v>0.7142857142857143</v>
      </c>
      <c r="AG59" s="13">
        <f t="shared" si="5"/>
        <v>1.7857142857142858</v>
      </c>
      <c r="AH59" s="13">
        <f t="shared" si="6"/>
        <v>0.4838709677419355</v>
      </c>
      <c r="AI59" s="13">
        <f t="shared" si="7"/>
        <v>2.5641025641025643</v>
      </c>
      <c r="AJ59" s="13">
        <f t="shared" si="8"/>
        <v>16.650000000000002</v>
      </c>
      <c r="AK59" s="13">
        <f t="shared" si="9"/>
        <v>14.916666666666666</v>
      </c>
      <c r="AL59" s="13">
        <f t="shared" si="10"/>
        <v>72.95652173913044</v>
      </c>
      <c r="AM59" s="13">
        <f t="shared" si="11"/>
        <v>40.625</v>
      </c>
      <c r="AN59" s="13">
        <f t="shared" si="12"/>
        <v>60.00000000000001</v>
      </c>
      <c r="AO59" s="18"/>
      <c r="AP59" s="18"/>
      <c r="AQ59" s="18"/>
      <c r="AR59" s="13">
        <f t="shared" si="21"/>
        <v>4.838709677419355</v>
      </c>
      <c r="AS59" s="13">
        <f t="shared" si="22"/>
        <v>43.06875</v>
      </c>
      <c r="AT59" s="13">
        <f t="shared" si="23"/>
        <v>0.06349206349206349</v>
      </c>
      <c r="AU59" s="13">
        <f t="shared" si="24"/>
        <v>0.061538461538461535</v>
      </c>
      <c r="AV59" s="5"/>
      <c r="AW59" s="13">
        <f t="shared" si="13"/>
        <v>1.7378008287493765</v>
      </c>
      <c r="AX59" s="13">
        <f t="shared" si="14"/>
        <v>2.5</v>
      </c>
      <c r="AY59" s="53">
        <f t="shared" si="17"/>
        <v>107.80157668418539</v>
      </c>
      <c r="AZ59" s="53">
        <f t="shared" si="18"/>
        <v>102.41071428571429</v>
      </c>
      <c r="BA59" s="53">
        <f t="shared" si="15"/>
        <v>1.0526396328359864</v>
      </c>
      <c r="BB59" s="53">
        <f t="shared" si="19"/>
        <v>4.6765766841853775</v>
      </c>
      <c r="BC59" s="53">
        <f t="shared" si="16"/>
        <v>1.2159420289855072</v>
      </c>
      <c r="BE59" s="5"/>
      <c r="BF59" s="70"/>
      <c r="BG59" s="70"/>
      <c r="BH59" s="70"/>
      <c r="BI59" s="70"/>
      <c r="BJ59" s="73"/>
      <c r="BK59" s="73"/>
      <c r="BL59" s="70"/>
      <c r="BM59" s="70"/>
      <c r="BN59" s="70"/>
      <c r="BO59" s="70"/>
      <c r="BP59" s="70"/>
      <c r="BQ59" s="70"/>
      <c r="BR59" s="70"/>
      <c r="BS59" s="70"/>
      <c r="BT59" s="70"/>
      <c r="BU59" s="70"/>
      <c r="BV59" s="73"/>
      <c r="BW59" s="73"/>
      <c r="BX59" s="73"/>
      <c r="BY59" s="77"/>
      <c r="BZ59" s="70"/>
    </row>
    <row r="60" spans="1:78" ht="12.75">
      <c r="A60" s="2">
        <v>544725</v>
      </c>
      <c r="B60" s="2" t="s">
        <v>102</v>
      </c>
      <c r="C60" s="40">
        <v>0.5694444444444444</v>
      </c>
      <c r="D60" s="21"/>
      <c r="E60" s="3">
        <v>35262</v>
      </c>
      <c r="F60" s="5">
        <v>0.006</v>
      </c>
      <c r="G60" s="12">
        <v>0.002</v>
      </c>
      <c r="H60" s="5">
        <v>0.02</v>
      </c>
      <c r="I60" s="5">
        <v>1.717</v>
      </c>
      <c r="J60" s="5">
        <v>0.01</v>
      </c>
      <c r="K60" s="5">
        <v>0.025</v>
      </c>
      <c r="L60" s="5">
        <v>0.005</v>
      </c>
      <c r="M60" s="5">
        <v>0.1</v>
      </c>
      <c r="N60" s="5">
        <v>0.32</v>
      </c>
      <c r="O60" s="5">
        <v>0.17</v>
      </c>
      <c r="P60" s="5">
        <v>1.82</v>
      </c>
      <c r="Q60" s="5">
        <v>0.65</v>
      </c>
      <c r="R60" s="5">
        <v>2.09</v>
      </c>
      <c r="S60" s="5">
        <v>5.74</v>
      </c>
      <c r="T60" s="50">
        <v>19</v>
      </c>
      <c r="U60" s="50">
        <v>15</v>
      </c>
      <c r="V60" s="20">
        <v>0.0655</v>
      </c>
      <c r="W60" s="20">
        <v>0.6121</v>
      </c>
      <c r="X60" s="20">
        <v>0.002</v>
      </c>
      <c r="Y60" s="20">
        <v>0.002</v>
      </c>
      <c r="Z60" s="5">
        <v>1.15</v>
      </c>
      <c r="AA60" s="18">
        <f t="shared" si="0"/>
        <v>0.035</v>
      </c>
      <c r="AB60" s="13">
        <f t="shared" si="1"/>
        <v>0.2142857142857143</v>
      </c>
      <c r="AC60" s="13">
        <f t="shared" si="20"/>
        <v>0.07272727272727272</v>
      </c>
      <c r="AD60" s="13">
        <f t="shared" si="2"/>
        <v>2.2222222222222223</v>
      </c>
      <c r="AE60" s="13">
        <f t="shared" si="3"/>
        <v>245.2857142857143</v>
      </c>
      <c r="AF60" s="13">
        <f t="shared" si="4"/>
        <v>0.7142857142857143</v>
      </c>
      <c r="AG60" s="13">
        <f t="shared" si="5"/>
        <v>1.7857142857142858</v>
      </c>
      <c r="AH60" s="13">
        <f t="shared" si="6"/>
        <v>0.4838709677419355</v>
      </c>
      <c r="AI60" s="13">
        <f t="shared" si="7"/>
        <v>2.5641025641025643</v>
      </c>
      <c r="AJ60" s="13">
        <f t="shared" si="8"/>
        <v>16</v>
      </c>
      <c r="AK60" s="13">
        <f t="shared" si="9"/>
        <v>14.166666666666668</v>
      </c>
      <c r="AL60" s="13">
        <f t="shared" si="10"/>
        <v>79.1304347826087</v>
      </c>
      <c r="AM60" s="13">
        <f t="shared" si="11"/>
        <v>40.625</v>
      </c>
      <c r="AN60" s="13">
        <f t="shared" si="12"/>
        <v>59.714285714285715</v>
      </c>
      <c r="AO60" s="18"/>
      <c r="AP60" s="18"/>
      <c r="AQ60" s="18"/>
      <c r="AR60" s="13">
        <f t="shared" si="21"/>
        <v>6.338709677419356</v>
      </c>
      <c r="AS60" s="13">
        <f t="shared" si="22"/>
        <v>38.25625</v>
      </c>
      <c r="AT60" s="13">
        <f t="shared" si="23"/>
        <v>0.06349206349206349</v>
      </c>
      <c r="AU60" s="13">
        <f t="shared" si="24"/>
        <v>0.061538461538461535</v>
      </c>
      <c r="AV60" s="5"/>
      <c r="AW60" s="13">
        <f t="shared" si="13"/>
        <v>1.8197008586099825</v>
      </c>
      <c r="AX60" s="13">
        <f t="shared" si="14"/>
        <v>2.5</v>
      </c>
      <c r="AY60" s="53">
        <f t="shared" si="17"/>
        <v>112.57548972766365</v>
      </c>
      <c r="AZ60" s="53">
        <f t="shared" si="18"/>
        <v>102.125</v>
      </c>
      <c r="BA60" s="53">
        <f t="shared" si="15"/>
        <v>1.1023303767702683</v>
      </c>
      <c r="BB60" s="53">
        <f t="shared" si="19"/>
        <v>9.736204013377943</v>
      </c>
      <c r="BC60" s="53">
        <f t="shared" si="16"/>
        <v>1.3251508217183274</v>
      </c>
      <c r="BE60" s="5"/>
      <c r="BF60" s="70"/>
      <c r="BG60" s="70"/>
      <c r="BH60" s="71"/>
      <c r="BI60" s="72"/>
      <c r="BJ60" s="73"/>
      <c r="BK60" s="73"/>
      <c r="BL60" s="72"/>
      <c r="BM60" s="72"/>
      <c r="BN60" s="72"/>
      <c r="BO60" s="72"/>
      <c r="BP60" s="72"/>
      <c r="BQ60" s="72"/>
      <c r="BR60" s="72"/>
      <c r="BS60" s="72"/>
      <c r="BT60" s="72"/>
      <c r="BU60" s="72"/>
      <c r="BV60" s="72"/>
      <c r="BW60" s="73"/>
      <c r="BX60" s="73"/>
      <c r="BY60" s="72"/>
      <c r="BZ60" s="72"/>
    </row>
    <row r="61" spans="1:78" ht="12.75">
      <c r="A61" s="2">
        <v>544726</v>
      </c>
      <c r="B61" s="2" t="s">
        <v>103</v>
      </c>
      <c r="C61" s="40">
        <v>0.5277777777777778</v>
      </c>
      <c r="D61" s="21"/>
      <c r="E61" s="3">
        <v>35283</v>
      </c>
      <c r="F61" s="5">
        <v>0.006</v>
      </c>
      <c r="G61" s="12">
        <v>0.002</v>
      </c>
      <c r="H61" s="5">
        <v>0.0262</v>
      </c>
      <c r="I61" s="5">
        <v>1.754</v>
      </c>
      <c r="J61" s="5">
        <v>0.01</v>
      </c>
      <c r="K61" s="5">
        <v>0.025</v>
      </c>
      <c r="L61" s="5">
        <v>0.005</v>
      </c>
      <c r="M61" s="5">
        <v>0.14</v>
      </c>
      <c r="N61" s="5">
        <v>0.34</v>
      </c>
      <c r="O61" s="5">
        <v>0.15</v>
      </c>
      <c r="P61" s="5">
        <v>1.85</v>
      </c>
      <c r="Q61" s="5">
        <v>0.65</v>
      </c>
      <c r="R61" s="5">
        <v>2.05</v>
      </c>
      <c r="S61" s="5">
        <v>5.71</v>
      </c>
      <c r="T61" s="50">
        <v>19</v>
      </c>
      <c r="U61" s="50">
        <v>14</v>
      </c>
      <c r="V61" s="20">
        <v>0.1026</v>
      </c>
      <c r="W61" s="20">
        <v>0.6155</v>
      </c>
      <c r="X61" s="20">
        <v>0.002</v>
      </c>
      <c r="Y61" s="20">
        <v>0.0053</v>
      </c>
      <c r="Z61" s="5">
        <v>0.61</v>
      </c>
      <c r="AA61" s="18">
        <f t="shared" si="0"/>
        <v>0.035</v>
      </c>
      <c r="AB61" s="13">
        <f t="shared" si="1"/>
        <v>0.2142857142857143</v>
      </c>
      <c r="AC61" s="13">
        <f t="shared" si="20"/>
        <v>0.07272727272727272</v>
      </c>
      <c r="AD61" s="13">
        <f t="shared" si="2"/>
        <v>2.9111111111111114</v>
      </c>
      <c r="AE61" s="13">
        <f t="shared" si="3"/>
        <v>250.57142857142856</v>
      </c>
      <c r="AF61" s="13">
        <f t="shared" si="4"/>
        <v>0.7142857142857143</v>
      </c>
      <c r="AG61" s="13">
        <f t="shared" si="5"/>
        <v>1.7857142857142858</v>
      </c>
      <c r="AH61" s="13">
        <f t="shared" si="6"/>
        <v>0.4838709677419355</v>
      </c>
      <c r="AI61" s="13">
        <f t="shared" si="7"/>
        <v>3.5897435897435903</v>
      </c>
      <c r="AJ61" s="13">
        <f t="shared" si="8"/>
        <v>17</v>
      </c>
      <c r="AK61" s="13">
        <f t="shared" si="9"/>
        <v>12.499999999999998</v>
      </c>
      <c r="AL61" s="13">
        <f t="shared" si="10"/>
        <v>80.43478260869566</v>
      </c>
      <c r="AM61" s="13">
        <f t="shared" si="11"/>
        <v>40.625</v>
      </c>
      <c r="AN61" s="13">
        <f t="shared" si="12"/>
        <v>58.57142857142857</v>
      </c>
      <c r="AO61" s="18"/>
      <c r="AP61" s="18"/>
      <c r="AQ61" s="18"/>
      <c r="AR61" s="13">
        <f t="shared" si="21"/>
        <v>9.929032258064515</v>
      </c>
      <c r="AS61" s="13">
        <f t="shared" si="22"/>
        <v>38.46875</v>
      </c>
      <c r="AT61" s="13">
        <f t="shared" si="23"/>
        <v>0.06349206349206349</v>
      </c>
      <c r="AU61" s="13">
        <f t="shared" si="24"/>
        <v>0.16307692307692306</v>
      </c>
      <c r="AV61" s="5"/>
      <c r="AW61" s="13">
        <f t="shared" si="13"/>
        <v>1.9498445997580456</v>
      </c>
      <c r="AX61" s="13">
        <f t="shared" si="14"/>
        <v>2.5</v>
      </c>
      <c r="AY61" s="53">
        <f t="shared" si="17"/>
        <v>114.23881191272497</v>
      </c>
      <c r="AZ61" s="53">
        <f t="shared" si="18"/>
        <v>100.98214285714286</v>
      </c>
      <c r="BA61" s="53">
        <f t="shared" si="15"/>
        <v>1.1312773593479395</v>
      </c>
      <c r="BB61" s="53">
        <f t="shared" si="19"/>
        <v>12.542383341296386</v>
      </c>
      <c r="BC61" s="53">
        <f t="shared" si="16"/>
        <v>1.3732767762460234</v>
      </c>
      <c r="BE61" s="5"/>
      <c r="BF61" s="70"/>
      <c r="BG61" s="70"/>
      <c r="BH61" s="71"/>
      <c r="BI61" s="72"/>
      <c r="BJ61" s="73"/>
      <c r="BK61" s="73"/>
      <c r="BL61" s="72"/>
      <c r="BM61" s="72"/>
      <c r="BN61" s="72"/>
      <c r="BO61" s="72"/>
      <c r="BP61" s="72"/>
      <c r="BQ61" s="72"/>
      <c r="BR61" s="72"/>
      <c r="BS61" s="72"/>
      <c r="BT61" s="72"/>
      <c r="BU61" s="72"/>
      <c r="BV61" s="72"/>
      <c r="BW61" s="73"/>
      <c r="BX61" s="73"/>
      <c r="BY61" s="72"/>
      <c r="BZ61" s="72"/>
    </row>
    <row r="62" spans="1:78" ht="12.75">
      <c r="A62" s="2">
        <v>544727</v>
      </c>
      <c r="B62" s="2" t="s">
        <v>104</v>
      </c>
      <c r="C62" s="40">
        <v>0.5104166666666666</v>
      </c>
      <c r="D62" s="21"/>
      <c r="E62" s="3">
        <v>35290</v>
      </c>
      <c r="F62" s="5">
        <v>0.006</v>
      </c>
      <c r="G62" s="5">
        <v>0.002</v>
      </c>
      <c r="H62" s="5">
        <v>0.02</v>
      </c>
      <c r="I62" s="5">
        <v>1.699</v>
      </c>
      <c r="J62" s="5">
        <v>0.01</v>
      </c>
      <c r="K62" s="5">
        <v>0.025</v>
      </c>
      <c r="L62" s="5">
        <v>0.005</v>
      </c>
      <c r="M62" s="5">
        <v>0.11</v>
      </c>
      <c r="N62" s="5">
        <v>0.37</v>
      </c>
      <c r="O62" s="5">
        <v>0.2</v>
      </c>
      <c r="P62" s="5">
        <v>1.88</v>
      </c>
      <c r="Q62" s="5">
        <v>0.64</v>
      </c>
      <c r="R62" s="5">
        <v>2.05</v>
      </c>
      <c r="S62" s="5">
        <v>5.71</v>
      </c>
      <c r="T62" s="50">
        <v>19</v>
      </c>
      <c r="U62" s="50">
        <v>14</v>
      </c>
      <c r="V62" s="20">
        <v>0.1181</v>
      </c>
      <c r="W62" s="20">
        <v>0.5839</v>
      </c>
      <c r="X62" s="20">
        <v>0.0022</v>
      </c>
      <c r="Y62" s="20">
        <v>0.002</v>
      </c>
      <c r="Z62" s="5">
        <v>0.87</v>
      </c>
      <c r="AA62" s="18">
        <f t="shared" si="0"/>
        <v>0.035</v>
      </c>
      <c r="AB62" s="13">
        <f t="shared" si="1"/>
        <v>0.2142857142857143</v>
      </c>
      <c r="AC62" s="13">
        <f t="shared" si="20"/>
        <v>0.07272727272727272</v>
      </c>
      <c r="AD62" s="13">
        <f t="shared" si="2"/>
        <v>2.2222222222222223</v>
      </c>
      <c r="AE62" s="13">
        <f t="shared" si="3"/>
        <v>242.71428571428572</v>
      </c>
      <c r="AF62" s="13">
        <f t="shared" si="4"/>
        <v>0.7142857142857143</v>
      </c>
      <c r="AG62" s="13">
        <f t="shared" si="5"/>
        <v>1.7857142857142858</v>
      </c>
      <c r="AH62" s="13">
        <f t="shared" si="6"/>
        <v>0.4838709677419355</v>
      </c>
      <c r="AI62" s="13">
        <f t="shared" si="7"/>
        <v>2.8205128205128207</v>
      </c>
      <c r="AJ62" s="13">
        <f t="shared" si="8"/>
        <v>18.5</v>
      </c>
      <c r="AK62" s="13">
        <f t="shared" si="9"/>
        <v>16.666666666666668</v>
      </c>
      <c r="AL62" s="13">
        <f t="shared" si="10"/>
        <v>81.73913043478261</v>
      </c>
      <c r="AM62" s="13">
        <f t="shared" si="11"/>
        <v>40</v>
      </c>
      <c r="AN62" s="13">
        <f t="shared" si="12"/>
        <v>58.57142857142857</v>
      </c>
      <c r="AO62" s="18"/>
      <c r="AP62" s="18"/>
      <c r="AQ62" s="18"/>
      <c r="AR62" s="13">
        <f t="shared" si="21"/>
        <v>11.429032258064517</v>
      </c>
      <c r="AS62" s="13">
        <f t="shared" si="22"/>
        <v>36.49375</v>
      </c>
      <c r="AT62" s="13">
        <f t="shared" si="23"/>
        <v>0.06984126984126986</v>
      </c>
      <c r="AU62" s="13">
        <f t="shared" si="24"/>
        <v>0.061538461538461535</v>
      </c>
      <c r="AV62" s="5"/>
      <c r="AW62" s="13">
        <f t="shared" si="13"/>
        <v>1.9498445997580456</v>
      </c>
      <c r="AX62" s="13">
        <f t="shared" si="14"/>
        <v>2.5</v>
      </c>
      <c r="AY62" s="53">
        <f t="shared" si="17"/>
        <v>120.44059563624782</v>
      </c>
      <c r="AZ62" s="53">
        <f t="shared" si="18"/>
        <v>100.35714285714286</v>
      </c>
      <c r="BA62" s="53">
        <f t="shared" si="15"/>
        <v>1.2001198141690175</v>
      </c>
      <c r="BB62" s="53">
        <f t="shared" si="19"/>
        <v>19.369167064819237</v>
      </c>
      <c r="BC62" s="53">
        <f t="shared" si="16"/>
        <v>1.3955461293743372</v>
      </c>
      <c r="BE62" s="5"/>
      <c r="BF62" s="70"/>
      <c r="BG62" s="70"/>
      <c r="BH62" s="71"/>
      <c r="BI62" s="72"/>
      <c r="BJ62" s="73"/>
      <c r="BK62" s="73"/>
      <c r="BL62" s="72"/>
      <c r="BM62" s="72"/>
      <c r="BN62" s="72"/>
      <c r="BO62" s="72"/>
      <c r="BP62" s="72"/>
      <c r="BQ62" s="72"/>
      <c r="BR62" s="72"/>
      <c r="BS62" s="72"/>
      <c r="BT62" s="72"/>
      <c r="BU62" s="72"/>
      <c r="BV62" s="72"/>
      <c r="BW62" s="73"/>
      <c r="BX62" s="73"/>
      <c r="BY62" s="72"/>
      <c r="BZ62" s="72"/>
    </row>
    <row r="63" spans="1:78" s="5" customFormat="1" ht="12.75">
      <c r="A63" s="2">
        <v>544728</v>
      </c>
      <c r="B63" s="2" t="s">
        <v>105</v>
      </c>
      <c r="C63" s="40">
        <v>0.5208333333333334</v>
      </c>
      <c r="D63" s="21"/>
      <c r="E63" s="3">
        <v>35297</v>
      </c>
      <c r="F63" s="5">
        <v>0.006</v>
      </c>
      <c r="G63" s="5">
        <v>0.002</v>
      </c>
      <c r="H63" s="5">
        <v>0.0393</v>
      </c>
      <c r="I63" s="5">
        <v>1.78</v>
      </c>
      <c r="J63" s="5">
        <v>0.01</v>
      </c>
      <c r="K63" s="5">
        <v>0.025</v>
      </c>
      <c r="L63" s="5">
        <v>0.005</v>
      </c>
      <c r="M63" s="5">
        <v>0.13</v>
      </c>
      <c r="N63" s="5">
        <v>0.39</v>
      </c>
      <c r="O63" s="5">
        <v>0.17</v>
      </c>
      <c r="P63" s="5">
        <v>1.91</v>
      </c>
      <c r="Q63" s="5">
        <v>0.64</v>
      </c>
      <c r="R63" s="5">
        <v>1.94</v>
      </c>
      <c r="S63" s="5">
        <v>5.81</v>
      </c>
      <c r="T63" s="50">
        <v>19</v>
      </c>
      <c r="U63" s="50">
        <v>14</v>
      </c>
      <c r="V63" s="20">
        <v>0.1083</v>
      </c>
      <c r="W63" s="20">
        <v>0.5453</v>
      </c>
      <c r="X63" s="20">
        <v>0.0026</v>
      </c>
      <c r="Y63" s="20">
        <v>0.0038</v>
      </c>
      <c r="Z63" s="5">
        <v>1.87</v>
      </c>
      <c r="AA63" s="18">
        <f t="shared" si="0"/>
        <v>0.035</v>
      </c>
      <c r="AB63" s="13">
        <f t="shared" si="1"/>
        <v>0.2142857142857143</v>
      </c>
      <c r="AC63" s="13">
        <f t="shared" si="20"/>
        <v>0.07272727272727272</v>
      </c>
      <c r="AD63" s="13">
        <f t="shared" si="2"/>
        <v>4.366666666666667</v>
      </c>
      <c r="AE63" s="13">
        <f t="shared" si="3"/>
        <v>254.28571428571428</v>
      </c>
      <c r="AF63" s="13">
        <f t="shared" si="4"/>
        <v>0.7142857142857143</v>
      </c>
      <c r="AG63" s="13">
        <f t="shared" si="5"/>
        <v>1.7857142857142858</v>
      </c>
      <c r="AH63" s="13">
        <f t="shared" si="6"/>
        <v>0.4838709677419355</v>
      </c>
      <c r="AI63" s="13">
        <f t="shared" si="7"/>
        <v>3.3333333333333335</v>
      </c>
      <c r="AJ63" s="13">
        <f t="shared" si="8"/>
        <v>19.5</v>
      </c>
      <c r="AK63" s="13">
        <f t="shared" si="9"/>
        <v>14.166666666666668</v>
      </c>
      <c r="AL63" s="13">
        <f t="shared" si="10"/>
        <v>83.04347826086956</v>
      </c>
      <c r="AM63" s="13">
        <f t="shared" si="11"/>
        <v>40</v>
      </c>
      <c r="AN63" s="13">
        <f t="shared" si="12"/>
        <v>55.42857142857142</v>
      </c>
      <c r="AO63" s="18"/>
      <c r="AP63" s="18"/>
      <c r="AQ63" s="18"/>
      <c r="AR63" s="13">
        <f t="shared" si="21"/>
        <v>10.480645161290322</v>
      </c>
      <c r="AS63" s="13">
        <f t="shared" si="22"/>
        <v>34.08125</v>
      </c>
      <c r="AT63" s="13">
        <f t="shared" si="23"/>
        <v>0.08253968253968254</v>
      </c>
      <c r="AU63" s="13">
        <f t="shared" si="24"/>
        <v>0.11692307692307692</v>
      </c>
      <c r="AW63" s="13">
        <f t="shared" si="13"/>
        <v>1.5488166189124828</v>
      </c>
      <c r="AX63" s="13">
        <f t="shared" si="14"/>
        <v>2.5</v>
      </c>
      <c r="AY63" s="53">
        <f t="shared" si="17"/>
        <v>120.75776397515529</v>
      </c>
      <c r="AZ63" s="53">
        <f t="shared" si="18"/>
        <v>97.21428571428571</v>
      </c>
      <c r="BA63" s="53">
        <f t="shared" si="15"/>
        <v>1.242181260582053</v>
      </c>
      <c r="BB63" s="53">
        <f t="shared" si="19"/>
        <v>22.829192546583855</v>
      </c>
      <c r="BC63" s="53">
        <f t="shared" si="16"/>
        <v>1.4982070820259974</v>
      </c>
      <c r="BD63" s="21"/>
      <c r="BF63" s="70"/>
      <c r="BG63" s="70"/>
      <c r="BH63" s="71"/>
      <c r="BI63" s="72"/>
      <c r="BJ63" s="73"/>
      <c r="BK63" s="73"/>
      <c r="BL63" s="72"/>
      <c r="BM63" s="72"/>
      <c r="BN63" s="72"/>
      <c r="BO63" s="72"/>
      <c r="BP63" s="72"/>
      <c r="BQ63" s="72"/>
      <c r="BR63" s="72"/>
      <c r="BS63" s="72"/>
      <c r="BT63" s="72"/>
      <c r="BU63" s="72"/>
      <c r="BV63" s="72"/>
      <c r="BW63" s="73"/>
      <c r="BX63" s="73"/>
      <c r="BY63" s="72"/>
      <c r="BZ63" s="72"/>
    </row>
    <row r="64" spans="1:78" s="5" customFormat="1" ht="12.75">
      <c r="A64" s="2">
        <v>544729</v>
      </c>
      <c r="B64" s="2" t="s">
        <v>106</v>
      </c>
      <c r="C64" s="40">
        <v>0.4618055555555556</v>
      </c>
      <c r="D64" s="21"/>
      <c r="E64" s="3">
        <v>35304</v>
      </c>
      <c r="F64" s="5">
        <v>0.006</v>
      </c>
      <c r="G64" s="5">
        <v>0.0025</v>
      </c>
      <c r="H64" s="5">
        <v>0.02</v>
      </c>
      <c r="I64" s="5">
        <v>1.758</v>
      </c>
      <c r="J64" s="5">
        <v>0.01</v>
      </c>
      <c r="K64" s="5">
        <v>0.025</v>
      </c>
      <c r="L64" s="5">
        <v>0.005</v>
      </c>
      <c r="M64" s="5">
        <v>0.12</v>
      </c>
      <c r="N64" s="5">
        <v>0.37</v>
      </c>
      <c r="O64" s="5">
        <v>0.21</v>
      </c>
      <c r="P64" s="5">
        <v>1.88</v>
      </c>
      <c r="Q64" s="5">
        <v>0.64</v>
      </c>
      <c r="R64" s="5">
        <v>2.09</v>
      </c>
      <c r="S64" s="5">
        <v>5.82</v>
      </c>
      <c r="T64" s="50">
        <v>19</v>
      </c>
      <c r="U64" s="50">
        <v>15</v>
      </c>
      <c r="V64" s="20">
        <v>0.05</v>
      </c>
      <c r="W64" s="20">
        <v>0.4823</v>
      </c>
      <c r="X64" s="20">
        <v>0.002</v>
      </c>
      <c r="Y64" s="20">
        <v>0.0036</v>
      </c>
      <c r="Z64" s="5">
        <v>1.87</v>
      </c>
      <c r="AA64" s="18">
        <f t="shared" si="0"/>
        <v>0.035</v>
      </c>
      <c r="AB64" s="13">
        <f t="shared" si="1"/>
        <v>0.2142857142857143</v>
      </c>
      <c r="AC64" s="13">
        <f t="shared" si="20"/>
        <v>0.09090909090909091</v>
      </c>
      <c r="AD64" s="13">
        <f t="shared" si="2"/>
        <v>2.2222222222222223</v>
      </c>
      <c r="AE64" s="13">
        <f t="shared" si="3"/>
        <v>251.14285714285717</v>
      </c>
      <c r="AF64" s="13">
        <f t="shared" si="4"/>
        <v>0.7142857142857143</v>
      </c>
      <c r="AG64" s="13">
        <f t="shared" si="5"/>
        <v>1.7857142857142858</v>
      </c>
      <c r="AH64" s="13">
        <f t="shared" si="6"/>
        <v>0.4838709677419355</v>
      </c>
      <c r="AI64" s="13">
        <f t="shared" si="7"/>
        <v>3.076923076923077</v>
      </c>
      <c r="AJ64" s="13">
        <f t="shared" si="8"/>
        <v>18.5</v>
      </c>
      <c r="AK64" s="13">
        <f t="shared" si="9"/>
        <v>17.499999999999996</v>
      </c>
      <c r="AL64" s="13">
        <f t="shared" si="10"/>
        <v>81.73913043478261</v>
      </c>
      <c r="AM64" s="13">
        <f t="shared" si="11"/>
        <v>40</v>
      </c>
      <c r="AN64" s="13">
        <f t="shared" si="12"/>
        <v>59.714285714285715</v>
      </c>
      <c r="AO64" s="18"/>
      <c r="AP64" s="18"/>
      <c r="AQ64" s="18"/>
      <c r="AR64" s="13">
        <f t="shared" si="21"/>
        <v>4.838709677419355</v>
      </c>
      <c r="AS64" s="13">
        <f t="shared" si="22"/>
        <v>30.14375</v>
      </c>
      <c r="AT64" s="13">
        <f t="shared" si="23"/>
        <v>0.06349206349206349</v>
      </c>
      <c r="AU64" s="13">
        <f t="shared" si="24"/>
        <v>0.11076923076923076</v>
      </c>
      <c r="AW64" s="13">
        <f t="shared" si="13"/>
        <v>1.5135612484362073</v>
      </c>
      <c r="AX64" s="13">
        <f t="shared" si="14"/>
        <v>2.5</v>
      </c>
      <c r="AY64" s="53">
        <f t="shared" si="17"/>
        <v>121.5303392259914</v>
      </c>
      <c r="AZ64" s="53">
        <f t="shared" si="18"/>
        <v>101.5</v>
      </c>
      <c r="BA64" s="53">
        <f t="shared" si="15"/>
        <v>1.1973432436058267</v>
      </c>
      <c r="BB64" s="53">
        <f t="shared" si="19"/>
        <v>19.31605351170569</v>
      </c>
      <c r="BC64" s="53">
        <f t="shared" si="16"/>
        <v>1.3688371125442063</v>
      </c>
      <c r="BD64" s="21"/>
      <c r="BF64" s="70"/>
      <c r="BG64" s="70"/>
      <c r="BH64" s="71"/>
      <c r="BI64" s="72"/>
      <c r="BJ64" s="73"/>
      <c r="BK64" s="73"/>
      <c r="BL64" s="72"/>
      <c r="BM64" s="72"/>
      <c r="BN64" s="72"/>
      <c r="BO64" s="72"/>
      <c r="BP64" s="72"/>
      <c r="BQ64" s="72"/>
      <c r="BR64" s="72"/>
      <c r="BS64" s="72"/>
      <c r="BT64" s="72"/>
      <c r="BU64" s="72"/>
      <c r="BV64" s="72"/>
      <c r="BW64" s="73"/>
      <c r="BX64" s="73"/>
      <c r="BY64" s="72"/>
      <c r="BZ64" s="72"/>
    </row>
    <row r="65" spans="1:78" s="5" customFormat="1" ht="12.75">
      <c r="A65" s="2">
        <v>545935</v>
      </c>
      <c r="B65" s="2" t="s">
        <v>107</v>
      </c>
      <c r="C65" s="40">
        <v>0.4618055555555556</v>
      </c>
      <c r="D65" s="21"/>
      <c r="E65" s="3">
        <v>35311</v>
      </c>
      <c r="F65" s="5">
        <v>0.006</v>
      </c>
      <c r="G65" s="5">
        <v>0.0028</v>
      </c>
      <c r="H65" s="5">
        <v>0.0255</v>
      </c>
      <c r="I65" s="5">
        <v>1.832</v>
      </c>
      <c r="J65" s="5">
        <v>0.017</v>
      </c>
      <c r="K65" s="5">
        <v>0.04</v>
      </c>
      <c r="L65" s="5">
        <v>0.007</v>
      </c>
      <c r="M65" s="5">
        <v>0.103</v>
      </c>
      <c r="N65" s="5">
        <v>0.327</v>
      </c>
      <c r="O65" s="5">
        <v>0.178</v>
      </c>
      <c r="P65" s="5">
        <v>1.825</v>
      </c>
      <c r="Q65" s="5">
        <v>0.61</v>
      </c>
      <c r="R65" s="5">
        <v>1.98</v>
      </c>
      <c r="S65" s="5">
        <v>5.76</v>
      </c>
      <c r="T65" s="50">
        <v>16</v>
      </c>
      <c r="U65" s="50">
        <v>14</v>
      </c>
      <c r="V65" s="20">
        <v>0.05</v>
      </c>
      <c r="W65" s="20">
        <v>0.6729</v>
      </c>
      <c r="X65" s="20">
        <v>0.002</v>
      </c>
      <c r="Y65" s="20">
        <v>0.002</v>
      </c>
      <c r="Z65" s="20">
        <v>2.22</v>
      </c>
      <c r="AA65" s="18">
        <f t="shared" si="0"/>
        <v>0.057</v>
      </c>
      <c r="AB65" s="13">
        <f t="shared" si="1"/>
        <v>0.2142857142857143</v>
      </c>
      <c r="AC65" s="13">
        <f t="shared" si="20"/>
        <v>0.10181818181818181</v>
      </c>
      <c r="AD65" s="13">
        <f t="shared" si="2"/>
        <v>2.833333333333333</v>
      </c>
      <c r="AE65" s="13">
        <f t="shared" si="3"/>
        <v>261.7142857142857</v>
      </c>
      <c r="AF65" s="13">
        <f t="shared" si="4"/>
        <v>1.2142857142857144</v>
      </c>
      <c r="AG65" s="13">
        <f t="shared" si="5"/>
        <v>2.857142857142857</v>
      </c>
      <c r="AH65" s="13">
        <f t="shared" si="6"/>
        <v>0.6774193548387097</v>
      </c>
      <c r="AI65" s="13">
        <f t="shared" si="7"/>
        <v>2.641025641025641</v>
      </c>
      <c r="AJ65" s="13">
        <f t="shared" si="8"/>
        <v>16.35</v>
      </c>
      <c r="AK65" s="13">
        <f t="shared" si="9"/>
        <v>14.833333333333332</v>
      </c>
      <c r="AL65" s="13">
        <f t="shared" si="10"/>
        <v>79.34782608695652</v>
      </c>
      <c r="AM65" s="13">
        <f t="shared" si="11"/>
        <v>38.125</v>
      </c>
      <c r="AN65" s="13">
        <f t="shared" si="12"/>
        <v>56.57142857142857</v>
      </c>
      <c r="AO65" s="18"/>
      <c r="AP65" s="18"/>
      <c r="AQ65" s="18"/>
      <c r="AR65" s="13">
        <f t="shared" si="21"/>
        <v>4.838709677419355</v>
      </c>
      <c r="AS65" s="13">
        <f t="shared" si="22"/>
        <v>42.056250000000006</v>
      </c>
      <c r="AT65" s="13">
        <f t="shared" si="23"/>
        <v>0.06349206349206349</v>
      </c>
      <c r="AU65" s="13">
        <f t="shared" si="24"/>
        <v>0.061538461538461535</v>
      </c>
      <c r="AW65" s="13">
        <f t="shared" si="13"/>
        <v>1.7378008287493765</v>
      </c>
      <c r="AX65" s="13">
        <f t="shared" si="14"/>
        <v>4.071428571428571</v>
      </c>
      <c r="AY65" s="53">
        <f t="shared" si="17"/>
        <v>114.3864707756012</v>
      </c>
      <c r="AZ65" s="53">
        <f t="shared" si="18"/>
        <v>97.55357142857142</v>
      </c>
      <c r="BA65" s="53">
        <f t="shared" si="15"/>
        <v>1.1725503136433586</v>
      </c>
      <c r="BB65" s="53">
        <f t="shared" si="19"/>
        <v>15.618613632744072</v>
      </c>
      <c r="BC65" s="53">
        <f t="shared" si="16"/>
        <v>1.4026130873956961</v>
      </c>
      <c r="BD65" s="21"/>
      <c r="BF65" s="66"/>
      <c r="BG65" s="66"/>
      <c r="BH65" s="67"/>
      <c r="BI65" s="68"/>
      <c r="BJ65" s="69"/>
      <c r="BK65" s="69"/>
      <c r="BL65" s="68"/>
      <c r="BM65" s="68"/>
      <c r="BN65" s="68"/>
      <c r="BO65" s="68"/>
      <c r="BP65" s="68"/>
      <c r="BQ65" s="68"/>
      <c r="BR65" s="68"/>
      <c r="BS65" s="68"/>
      <c r="BT65" s="68"/>
      <c r="BU65" s="68"/>
      <c r="BV65" s="68"/>
      <c r="BW65" s="69"/>
      <c r="BX65" s="69"/>
      <c r="BY65" s="52"/>
      <c r="BZ65" s="68"/>
    </row>
    <row r="66" spans="1:78" s="5" customFormat="1" ht="12.75">
      <c r="A66" s="2">
        <v>545936</v>
      </c>
      <c r="B66" s="2" t="s">
        <v>108</v>
      </c>
      <c r="C66" s="40">
        <v>0.46527777777777773</v>
      </c>
      <c r="D66" s="21"/>
      <c r="E66" s="3">
        <v>35318</v>
      </c>
      <c r="F66" s="5">
        <v>0.006</v>
      </c>
      <c r="G66" s="5">
        <v>0.002</v>
      </c>
      <c r="H66" s="5">
        <v>0.02</v>
      </c>
      <c r="I66" s="5">
        <v>1.866</v>
      </c>
      <c r="J66" s="5">
        <v>0.019</v>
      </c>
      <c r="K66" s="5">
        <v>0.048</v>
      </c>
      <c r="L66" s="5">
        <v>0.007</v>
      </c>
      <c r="M66" s="5">
        <v>0.152</v>
      </c>
      <c r="N66" s="5">
        <v>0.342</v>
      </c>
      <c r="O66" s="5">
        <v>0.188</v>
      </c>
      <c r="P66" s="5">
        <v>1.882</v>
      </c>
      <c r="Q66" s="5">
        <v>0.64</v>
      </c>
      <c r="R66" s="5">
        <v>1.92</v>
      </c>
      <c r="S66" s="5">
        <v>5.69</v>
      </c>
      <c r="T66" s="50">
        <v>15</v>
      </c>
      <c r="U66" s="50">
        <v>14</v>
      </c>
      <c r="V66" s="20">
        <v>0.05</v>
      </c>
      <c r="W66" s="20">
        <v>0.67</v>
      </c>
      <c r="X66" s="20">
        <v>0.0038</v>
      </c>
      <c r="Y66" s="20">
        <v>0.002</v>
      </c>
      <c r="Z66" s="20">
        <v>1.75</v>
      </c>
      <c r="AA66" s="18">
        <f t="shared" si="0"/>
        <v>0.067</v>
      </c>
      <c r="AB66" s="13">
        <f t="shared" si="1"/>
        <v>0.2142857142857143</v>
      </c>
      <c r="AC66" s="13">
        <f t="shared" si="20"/>
        <v>0.07272727272727272</v>
      </c>
      <c r="AD66" s="13">
        <f t="shared" si="2"/>
        <v>2.2222222222222223</v>
      </c>
      <c r="AE66" s="13">
        <f t="shared" si="3"/>
        <v>266.57142857142856</v>
      </c>
      <c r="AF66" s="13">
        <f t="shared" si="4"/>
        <v>1.3571428571428572</v>
      </c>
      <c r="AG66" s="13">
        <f t="shared" si="5"/>
        <v>3.428571428571429</v>
      </c>
      <c r="AH66" s="13">
        <f t="shared" si="6"/>
        <v>0.6774193548387097</v>
      </c>
      <c r="AI66" s="13">
        <f t="shared" si="7"/>
        <v>3.8974358974358974</v>
      </c>
      <c r="AJ66" s="13">
        <f t="shared" si="8"/>
        <v>17.1</v>
      </c>
      <c r="AK66" s="13">
        <f t="shared" si="9"/>
        <v>15.666666666666666</v>
      </c>
      <c r="AL66" s="13">
        <f t="shared" si="10"/>
        <v>81.82608695652173</v>
      </c>
      <c r="AM66" s="13">
        <f t="shared" si="11"/>
        <v>40</v>
      </c>
      <c r="AN66" s="13">
        <f t="shared" si="12"/>
        <v>54.857142857142854</v>
      </c>
      <c r="AO66" s="18"/>
      <c r="AP66" s="18"/>
      <c r="AQ66" s="18"/>
      <c r="AR66" s="13">
        <f t="shared" si="21"/>
        <v>4.838709677419355</v>
      </c>
      <c r="AS66" s="13">
        <f t="shared" si="22"/>
        <v>41.875</v>
      </c>
      <c r="AT66" s="13">
        <f t="shared" si="23"/>
        <v>0.12063492063492064</v>
      </c>
      <c r="AU66" s="13">
        <f t="shared" si="24"/>
        <v>0.061538461538461535</v>
      </c>
      <c r="AW66" s="13">
        <f t="shared" si="13"/>
        <v>2.0417379446695274</v>
      </c>
      <c r="AX66" s="13">
        <f t="shared" si="14"/>
        <v>4.7857142857142865</v>
      </c>
      <c r="AY66" s="53">
        <f t="shared" si="17"/>
        <v>119.84733237776716</v>
      </c>
      <c r="AZ66" s="53">
        <f t="shared" si="18"/>
        <v>98.28571428571428</v>
      </c>
      <c r="BA66" s="53">
        <f t="shared" si="15"/>
        <v>1.219376928262166</v>
      </c>
      <c r="BB66" s="53">
        <f t="shared" si="19"/>
        <v>20.20447523491002</v>
      </c>
      <c r="BC66" s="53">
        <f t="shared" si="16"/>
        <v>1.4916213768115942</v>
      </c>
      <c r="BD66" s="21"/>
      <c r="BF66" s="66"/>
      <c r="BG66" s="66"/>
      <c r="BH66" s="67"/>
      <c r="BI66" s="68"/>
      <c r="BJ66" s="69"/>
      <c r="BK66" s="69"/>
      <c r="BL66" s="68"/>
      <c r="BM66" s="68"/>
      <c r="BN66" s="68"/>
      <c r="BO66" s="68"/>
      <c r="BP66" s="68"/>
      <c r="BQ66" s="68"/>
      <c r="BR66" s="68"/>
      <c r="BS66" s="68"/>
      <c r="BT66" s="68"/>
      <c r="BU66" s="68"/>
      <c r="BV66" s="68"/>
      <c r="BW66" s="69"/>
      <c r="BX66" s="69"/>
      <c r="BY66" s="52"/>
      <c r="BZ66" s="68"/>
    </row>
    <row r="67" spans="1:78" s="5" customFormat="1" ht="12.75">
      <c r="A67" s="2">
        <v>545937</v>
      </c>
      <c r="B67" s="2" t="s">
        <v>109</v>
      </c>
      <c r="C67" s="40">
        <v>0.4930555555555556</v>
      </c>
      <c r="D67" s="21"/>
      <c r="E67" s="3">
        <v>35325</v>
      </c>
      <c r="F67" s="5">
        <v>0.006</v>
      </c>
      <c r="G67" s="5">
        <v>0.002</v>
      </c>
      <c r="H67" s="5">
        <v>0.0286</v>
      </c>
      <c r="I67" s="5">
        <v>1.871</v>
      </c>
      <c r="J67" s="5">
        <v>0.016</v>
      </c>
      <c r="K67" s="5">
        <v>0.05</v>
      </c>
      <c r="L67" s="5">
        <v>0.011</v>
      </c>
      <c r="M67" s="5">
        <v>0.185</v>
      </c>
      <c r="N67" s="5">
        <v>0.365</v>
      </c>
      <c r="O67" s="5">
        <v>0.203</v>
      </c>
      <c r="P67" s="5">
        <v>1.962</v>
      </c>
      <c r="Q67" s="5">
        <v>0.67</v>
      </c>
      <c r="R67" s="5">
        <v>1.92</v>
      </c>
      <c r="S67" s="5">
        <v>5.65</v>
      </c>
      <c r="T67" s="50">
        <v>16</v>
      </c>
      <c r="U67" s="50">
        <v>14</v>
      </c>
      <c r="V67" s="20">
        <v>0.05</v>
      </c>
      <c r="W67" s="20">
        <v>0.7265</v>
      </c>
      <c r="X67" s="20">
        <v>0.0028</v>
      </c>
      <c r="Y67" s="20">
        <v>0.002</v>
      </c>
      <c r="Z67" s="20">
        <v>1.38</v>
      </c>
      <c r="AA67" s="18">
        <f t="shared" si="0"/>
        <v>0.066</v>
      </c>
      <c r="AB67" s="13">
        <f t="shared" si="1"/>
        <v>0.2142857142857143</v>
      </c>
      <c r="AC67" s="13">
        <f t="shared" si="20"/>
        <v>0.07272727272727272</v>
      </c>
      <c r="AD67" s="13">
        <f t="shared" si="2"/>
        <v>3.177777777777778</v>
      </c>
      <c r="AE67" s="13">
        <f t="shared" si="3"/>
        <v>267.2857142857143</v>
      </c>
      <c r="AF67" s="13">
        <f t="shared" si="4"/>
        <v>1.142857142857143</v>
      </c>
      <c r="AG67" s="13">
        <f t="shared" si="5"/>
        <v>3.5714285714285716</v>
      </c>
      <c r="AH67" s="13">
        <f t="shared" si="6"/>
        <v>1.064516129032258</v>
      </c>
      <c r="AI67" s="13">
        <f t="shared" si="7"/>
        <v>4.743589743589744</v>
      </c>
      <c r="AJ67" s="13">
        <f t="shared" si="8"/>
        <v>18.25</v>
      </c>
      <c r="AK67" s="13">
        <f t="shared" si="9"/>
        <v>16.916666666666668</v>
      </c>
      <c r="AL67" s="13">
        <f t="shared" si="10"/>
        <v>85.30434782608695</v>
      </c>
      <c r="AM67" s="13">
        <f t="shared" si="11"/>
        <v>41.875</v>
      </c>
      <c r="AN67" s="13">
        <f t="shared" si="12"/>
        <v>54.857142857142854</v>
      </c>
      <c r="AO67" s="18"/>
      <c r="AP67" s="18"/>
      <c r="AQ67" s="18"/>
      <c r="AR67" s="13">
        <f t="shared" si="21"/>
        <v>4.838709677419355</v>
      </c>
      <c r="AS67" s="13">
        <f t="shared" si="22"/>
        <v>45.40625</v>
      </c>
      <c r="AT67" s="13">
        <f t="shared" si="23"/>
        <v>0.08888888888888889</v>
      </c>
      <c r="AU67" s="13">
        <f t="shared" si="24"/>
        <v>0.061538461538461535</v>
      </c>
      <c r="AW67" s="13">
        <f t="shared" si="13"/>
        <v>2.2387211385683377</v>
      </c>
      <c r="AX67" s="13">
        <f t="shared" si="14"/>
        <v>4.714285714285714</v>
      </c>
      <c r="AY67" s="53">
        <f t="shared" si="17"/>
        <v>126.35746137920052</v>
      </c>
      <c r="AZ67" s="53">
        <f t="shared" si="18"/>
        <v>100.30357142857142</v>
      </c>
      <c r="BA67" s="53">
        <f t="shared" si="15"/>
        <v>1.259750371592528</v>
      </c>
      <c r="BB67" s="53">
        <f t="shared" si="19"/>
        <v>24.911032807771946</v>
      </c>
      <c r="BC67" s="53">
        <f t="shared" si="16"/>
        <v>1.5550271739130435</v>
      </c>
      <c r="BD67" s="21"/>
      <c r="BF67" s="66"/>
      <c r="BG67" s="66"/>
      <c r="BH67" s="67"/>
      <c r="BI67" s="68"/>
      <c r="BJ67" s="69"/>
      <c r="BK67" s="69"/>
      <c r="BL67" s="68"/>
      <c r="BM67" s="68"/>
      <c r="BN67" s="68"/>
      <c r="BO67" s="68"/>
      <c r="BP67" s="68"/>
      <c r="BQ67" s="68"/>
      <c r="BR67" s="68"/>
      <c r="BS67" s="68"/>
      <c r="BT67" s="68"/>
      <c r="BU67" s="68"/>
      <c r="BV67" s="68"/>
      <c r="BW67" s="69"/>
      <c r="BX67" s="69"/>
      <c r="BY67" s="52"/>
      <c r="BZ67" s="68"/>
    </row>
    <row r="68" spans="1:78" s="5" customFormat="1" ht="12.75">
      <c r="A68" s="2">
        <v>545938</v>
      </c>
      <c r="B68" s="2" t="s">
        <v>110</v>
      </c>
      <c r="C68" s="40">
        <v>0.46527777777777773</v>
      </c>
      <c r="D68" s="21"/>
      <c r="E68" s="3">
        <v>35332</v>
      </c>
      <c r="F68" s="5">
        <v>0.006</v>
      </c>
      <c r="G68" s="5">
        <v>0.002</v>
      </c>
      <c r="H68" s="5">
        <v>0.0285</v>
      </c>
      <c r="I68" s="5">
        <v>1.897</v>
      </c>
      <c r="J68" s="5">
        <v>0.022</v>
      </c>
      <c r="K68" s="5">
        <v>0.064</v>
      </c>
      <c r="L68" s="5">
        <v>0.008</v>
      </c>
      <c r="M68" s="5">
        <v>0.148</v>
      </c>
      <c r="N68" s="5">
        <v>0.41</v>
      </c>
      <c r="O68" s="5">
        <v>0.22</v>
      </c>
      <c r="P68" s="5">
        <v>1.963</v>
      </c>
      <c r="Q68" s="5">
        <v>0.65</v>
      </c>
      <c r="R68" s="5">
        <v>1.96</v>
      </c>
      <c r="S68" s="5">
        <v>5.69</v>
      </c>
      <c r="T68" s="50">
        <v>16</v>
      </c>
      <c r="U68" s="50">
        <v>14</v>
      </c>
      <c r="V68" s="20">
        <v>0.05</v>
      </c>
      <c r="W68" s="20">
        <v>0.7216</v>
      </c>
      <c r="X68" s="20">
        <v>0.0029</v>
      </c>
      <c r="Y68" s="20">
        <v>0.002</v>
      </c>
      <c r="Z68" s="20">
        <v>1.8</v>
      </c>
      <c r="AA68" s="18">
        <f t="shared" si="0"/>
        <v>0.086</v>
      </c>
      <c r="AB68" s="13">
        <f t="shared" si="1"/>
        <v>0.2142857142857143</v>
      </c>
      <c r="AC68" s="13">
        <f t="shared" si="20"/>
        <v>0.07272727272727272</v>
      </c>
      <c r="AD68" s="13">
        <f t="shared" si="2"/>
        <v>3.166666666666667</v>
      </c>
      <c r="AE68" s="13">
        <f t="shared" si="3"/>
        <v>271</v>
      </c>
      <c r="AF68" s="13">
        <f t="shared" si="4"/>
        <v>1.5714285714285712</v>
      </c>
      <c r="AG68" s="13">
        <f t="shared" si="5"/>
        <v>4.571428571428572</v>
      </c>
      <c r="AH68" s="13">
        <f t="shared" si="6"/>
        <v>0.7741935483870969</v>
      </c>
      <c r="AI68" s="13">
        <f t="shared" si="7"/>
        <v>3.7948717948717947</v>
      </c>
      <c r="AJ68" s="13">
        <f t="shared" si="8"/>
        <v>20.499999999999996</v>
      </c>
      <c r="AK68" s="13">
        <f t="shared" si="9"/>
        <v>18.333333333333332</v>
      </c>
      <c r="AL68" s="13">
        <f t="shared" si="10"/>
        <v>85.34782608695653</v>
      </c>
      <c r="AM68" s="13">
        <f t="shared" si="11"/>
        <v>40.625</v>
      </c>
      <c r="AN68" s="13">
        <f t="shared" si="12"/>
        <v>56</v>
      </c>
      <c r="AO68" s="18"/>
      <c r="AP68" s="18"/>
      <c r="AQ68" s="18"/>
      <c r="AR68" s="13">
        <f t="shared" si="21"/>
        <v>4.838709677419355</v>
      </c>
      <c r="AS68" s="13">
        <f t="shared" si="22"/>
        <v>45.1</v>
      </c>
      <c r="AT68" s="13">
        <f t="shared" si="23"/>
        <v>0.09206349206349206</v>
      </c>
      <c r="AU68" s="13">
        <f t="shared" si="24"/>
        <v>0.061538461538461535</v>
      </c>
      <c r="AW68" s="13">
        <f t="shared" si="13"/>
        <v>2.0417379446695274</v>
      </c>
      <c r="AX68" s="13">
        <f t="shared" si="14"/>
        <v>6.142857142857143</v>
      </c>
      <c r="AY68" s="53">
        <f t="shared" si="17"/>
        <v>129.54745978659022</v>
      </c>
      <c r="AZ68" s="53">
        <f t="shared" si="18"/>
        <v>101.19642857142857</v>
      </c>
      <c r="BA68" s="53">
        <f t="shared" si="15"/>
        <v>1.2801584168076676</v>
      </c>
      <c r="BB68" s="53">
        <f t="shared" si="19"/>
        <v>26.779602643733085</v>
      </c>
      <c r="BC68" s="53">
        <f t="shared" si="16"/>
        <v>1.5240683229813665</v>
      </c>
      <c r="BD68" s="21"/>
      <c r="BF68" s="66"/>
      <c r="BG68" s="66"/>
      <c r="BH68" s="67"/>
      <c r="BI68" s="68"/>
      <c r="BJ68" s="69"/>
      <c r="BK68" s="69"/>
      <c r="BL68" s="68"/>
      <c r="BM68" s="68"/>
      <c r="BN68" s="68"/>
      <c r="BO68" s="68"/>
      <c r="BP68" s="68"/>
      <c r="BQ68" s="68"/>
      <c r="BR68" s="68"/>
      <c r="BS68" s="68"/>
      <c r="BT68" s="68"/>
      <c r="BU68" s="68"/>
      <c r="BV68" s="68"/>
      <c r="BW68" s="69"/>
      <c r="BX68" s="69"/>
      <c r="BY68" s="52"/>
      <c r="BZ68" s="68"/>
    </row>
    <row r="69" spans="1:78" ht="12.75">
      <c r="A69" s="2">
        <v>545939</v>
      </c>
      <c r="B69" s="2" t="s">
        <v>111</v>
      </c>
      <c r="C69" s="40">
        <v>0.46875</v>
      </c>
      <c r="D69" s="21"/>
      <c r="E69" s="3">
        <v>35339</v>
      </c>
      <c r="F69" s="5">
        <v>0.006</v>
      </c>
      <c r="G69" s="5">
        <v>0.002</v>
      </c>
      <c r="H69" s="5">
        <v>0.0427</v>
      </c>
      <c r="I69" s="5">
        <v>1.882</v>
      </c>
      <c r="J69" s="5">
        <v>0.019</v>
      </c>
      <c r="K69" s="5">
        <v>0.068</v>
      </c>
      <c r="L69" s="5">
        <v>0.007</v>
      </c>
      <c r="M69" s="5">
        <v>0.159</v>
      </c>
      <c r="N69" s="5">
        <v>0.39</v>
      </c>
      <c r="O69" s="5">
        <v>0.21</v>
      </c>
      <c r="P69" s="5">
        <v>1.923</v>
      </c>
      <c r="Q69" s="5">
        <v>0.79</v>
      </c>
      <c r="R69" s="5">
        <v>2.05</v>
      </c>
      <c r="S69" s="5">
        <v>5.72</v>
      </c>
      <c r="T69" s="50">
        <v>15</v>
      </c>
      <c r="U69" s="50">
        <v>14</v>
      </c>
      <c r="V69" s="20">
        <v>0.05</v>
      </c>
      <c r="W69" s="20">
        <v>0.751</v>
      </c>
      <c r="X69" s="20">
        <v>0.003</v>
      </c>
      <c r="Y69" s="20">
        <v>0.002</v>
      </c>
      <c r="Z69" s="20">
        <v>1.38</v>
      </c>
      <c r="AA69" s="18">
        <f t="shared" si="0"/>
        <v>0.08700000000000001</v>
      </c>
      <c r="AB69" s="13">
        <f t="shared" si="1"/>
        <v>0.2142857142857143</v>
      </c>
      <c r="AC69" s="13">
        <f t="shared" si="20"/>
        <v>0.07272727272727272</v>
      </c>
      <c r="AD69" s="13">
        <f t="shared" si="2"/>
        <v>4.7444444444444445</v>
      </c>
      <c r="AE69" s="13">
        <f t="shared" si="3"/>
        <v>268.85714285714283</v>
      </c>
      <c r="AF69" s="13">
        <f t="shared" si="4"/>
        <v>1.3571428571428572</v>
      </c>
      <c r="AG69" s="13">
        <f t="shared" si="5"/>
        <v>4.857142857142858</v>
      </c>
      <c r="AH69" s="13">
        <f t="shared" si="6"/>
        <v>0.6774193548387097</v>
      </c>
      <c r="AI69" s="13">
        <f t="shared" si="7"/>
        <v>4.076923076923077</v>
      </c>
      <c r="AJ69" s="13">
        <f t="shared" si="8"/>
        <v>19.5</v>
      </c>
      <c r="AK69" s="13">
        <f t="shared" si="9"/>
        <v>17.499999999999996</v>
      </c>
      <c r="AL69" s="13">
        <f t="shared" si="10"/>
        <v>83.6086956521739</v>
      </c>
      <c r="AM69" s="13">
        <f t="shared" si="11"/>
        <v>49.375</v>
      </c>
      <c r="AN69" s="13">
        <f t="shared" si="12"/>
        <v>58.57142857142857</v>
      </c>
      <c r="AO69" s="18"/>
      <c r="AP69" s="18"/>
      <c r="AQ69" s="18"/>
      <c r="AR69" s="13">
        <f t="shared" si="21"/>
        <v>4.838709677419355</v>
      </c>
      <c r="AS69" s="13">
        <f t="shared" si="22"/>
        <v>46.9375</v>
      </c>
      <c r="AT69" s="13">
        <f t="shared" si="23"/>
        <v>0.09523809523809525</v>
      </c>
      <c r="AU69" s="13">
        <f t="shared" si="24"/>
        <v>0.061538461538461535</v>
      </c>
      <c r="AV69" s="5"/>
      <c r="AW69" s="13">
        <f t="shared" si="13"/>
        <v>1.9054607179632483</v>
      </c>
      <c r="AX69" s="13">
        <f t="shared" si="14"/>
        <v>6.214285714285715</v>
      </c>
      <c r="AY69" s="53">
        <f t="shared" si="17"/>
        <v>126.04276158623983</v>
      </c>
      <c r="AZ69" s="53">
        <f t="shared" si="18"/>
        <v>112.80357142857143</v>
      </c>
      <c r="BA69" s="53">
        <f t="shared" si="15"/>
        <v>1.1173649911080308</v>
      </c>
      <c r="BB69" s="53">
        <f t="shared" si="19"/>
        <v>11.882047300525542</v>
      </c>
      <c r="BC69" s="53">
        <f t="shared" si="16"/>
        <v>1.4274655355249204</v>
      </c>
      <c r="BE69" s="5"/>
      <c r="BF69" s="66"/>
      <c r="BG69" s="66"/>
      <c r="BH69" s="67"/>
      <c r="BI69" s="68"/>
      <c r="BJ69" s="69"/>
      <c r="BK69" s="69"/>
      <c r="BL69" s="68"/>
      <c r="BM69" s="68"/>
      <c r="BN69" s="68"/>
      <c r="BO69" s="68"/>
      <c r="BP69" s="68"/>
      <c r="BQ69" s="68"/>
      <c r="BR69" s="68"/>
      <c r="BS69" s="68"/>
      <c r="BT69" s="68"/>
      <c r="BU69" s="68"/>
      <c r="BV69" s="68"/>
      <c r="BW69" s="69"/>
      <c r="BX69" s="69"/>
      <c r="BY69" s="52"/>
      <c r="BZ69" s="68"/>
    </row>
    <row r="70" spans="1:78" ht="12.75">
      <c r="A70" s="2">
        <v>545940</v>
      </c>
      <c r="B70" s="2" t="s">
        <v>112</v>
      </c>
      <c r="C70" s="40">
        <v>0.46875</v>
      </c>
      <c r="D70" s="21"/>
      <c r="E70" s="3">
        <v>35346</v>
      </c>
      <c r="F70" s="5">
        <v>0.006</v>
      </c>
      <c r="G70" s="5">
        <v>0.002</v>
      </c>
      <c r="H70" s="5">
        <v>0.02</v>
      </c>
      <c r="I70" s="5">
        <v>1.765</v>
      </c>
      <c r="J70" s="5">
        <v>0.01</v>
      </c>
      <c r="K70" s="5">
        <v>0.054</v>
      </c>
      <c r="L70" s="5">
        <v>0.005</v>
      </c>
      <c r="M70" s="5">
        <v>0.174</v>
      </c>
      <c r="N70" s="5">
        <v>0.369</v>
      </c>
      <c r="O70" s="5">
        <v>0.207</v>
      </c>
      <c r="P70" s="5">
        <v>1.806</v>
      </c>
      <c r="Q70" s="5">
        <v>0.6</v>
      </c>
      <c r="R70" s="5">
        <v>1.95</v>
      </c>
      <c r="S70" s="5">
        <v>5.73</v>
      </c>
      <c r="T70" s="50">
        <v>16</v>
      </c>
      <c r="U70" s="50">
        <v>13</v>
      </c>
      <c r="V70" s="20">
        <v>0.05</v>
      </c>
      <c r="W70" s="20">
        <v>0.5569</v>
      </c>
      <c r="X70" s="20">
        <v>0.0023</v>
      </c>
      <c r="Y70" s="20">
        <v>0.002</v>
      </c>
      <c r="Z70" s="20">
        <v>1.61</v>
      </c>
      <c r="AA70" s="18">
        <f t="shared" si="0"/>
        <v>0.064</v>
      </c>
      <c r="AB70" s="13">
        <f t="shared" si="1"/>
        <v>0.2142857142857143</v>
      </c>
      <c r="AC70" s="13">
        <f t="shared" si="20"/>
        <v>0.07272727272727272</v>
      </c>
      <c r="AD70" s="13">
        <f t="shared" si="2"/>
        <v>2.2222222222222223</v>
      </c>
      <c r="AE70" s="13">
        <f t="shared" si="3"/>
        <v>252.1428571428571</v>
      </c>
      <c r="AF70" s="13">
        <f t="shared" si="4"/>
        <v>0.7142857142857143</v>
      </c>
      <c r="AG70" s="13">
        <f t="shared" si="5"/>
        <v>3.857142857142857</v>
      </c>
      <c r="AH70" s="13">
        <f t="shared" si="6"/>
        <v>0.4838709677419355</v>
      </c>
      <c r="AI70" s="13">
        <f t="shared" si="7"/>
        <v>4.461538461538462</v>
      </c>
      <c r="AJ70" s="13">
        <f t="shared" si="8"/>
        <v>18.450000000000003</v>
      </c>
      <c r="AK70" s="13">
        <f t="shared" si="9"/>
        <v>17.249999999999996</v>
      </c>
      <c r="AL70" s="13">
        <f t="shared" si="10"/>
        <v>78.52173913043478</v>
      </c>
      <c r="AM70" s="13">
        <f t="shared" si="11"/>
        <v>37.5</v>
      </c>
      <c r="AN70" s="13">
        <f t="shared" si="12"/>
        <v>55.714285714285715</v>
      </c>
      <c r="AO70" s="18"/>
      <c r="AP70" s="18"/>
      <c r="AQ70" s="18"/>
      <c r="AR70" s="13">
        <f t="shared" si="21"/>
        <v>4.838709677419355</v>
      </c>
      <c r="AS70" s="13">
        <f t="shared" si="22"/>
        <v>34.80625</v>
      </c>
      <c r="AT70" s="13">
        <f t="shared" si="23"/>
        <v>0.07301587301587302</v>
      </c>
      <c r="AU70" s="13">
        <f t="shared" si="24"/>
        <v>0.061538461538461535</v>
      </c>
      <c r="AV70" s="5"/>
      <c r="AW70" s="13">
        <f t="shared" si="13"/>
        <v>1.8620871366628657</v>
      </c>
      <c r="AX70" s="13">
        <f t="shared" si="14"/>
        <v>4.571428571428571</v>
      </c>
      <c r="AY70" s="53">
        <f t="shared" si="17"/>
        <v>119.39756330625896</v>
      </c>
      <c r="AZ70" s="53">
        <f t="shared" si="18"/>
        <v>97.07142857142857</v>
      </c>
      <c r="BA70" s="53">
        <f t="shared" si="15"/>
        <v>1.2299969729857436</v>
      </c>
      <c r="BB70" s="53">
        <f t="shared" si="19"/>
        <v>21.611849020544668</v>
      </c>
      <c r="BC70" s="53">
        <f t="shared" si="16"/>
        <v>1.4093645484949833</v>
      </c>
      <c r="BE70" s="5"/>
      <c r="BF70" s="66"/>
      <c r="BG70" s="66"/>
      <c r="BH70" s="67"/>
      <c r="BI70" s="68"/>
      <c r="BJ70" s="69"/>
      <c r="BK70" s="69"/>
      <c r="BL70" s="68"/>
      <c r="BM70" s="68"/>
      <c r="BN70" s="68"/>
      <c r="BO70" s="68"/>
      <c r="BP70" s="68"/>
      <c r="BQ70" s="68"/>
      <c r="BR70" s="68"/>
      <c r="BS70" s="68"/>
      <c r="BT70" s="68"/>
      <c r="BU70" s="68"/>
      <c r="BV70" s="68"/>
      <c r="BW70" s="69"/>
      <c r="BX70" s="69"/>
      <c r="BY70" s="52"/>
      <c r="BZ70" s="68"/>
    </row>
    <row r="71" spans="1:78" ht="12.75">
      <c r="A71" s="2">
        <v>549869</v>
      </c>
      <c r="B71" s="2" t="s">
        <v>113</v>
      </c>
      <c r="C71" s="40">
        <v>0.43402777777777773</v>
      </c>
      <c r="D71" s="21"/>
      <c r="E71" s="3">
        <v>35353</v>
      </c>
      <c r="F71" s="5">
        <v>0.006</v>
      </c>
      <c r="G71" s="5">
        <v>0.0036</v>
      </c>
      <c r="H71" s="5">
        <v>0.092</v>
      </c>
      <c r="I71" s="5">
        <v>1.55</v>
      </c>
      <c r="J71" s="5">
        <v>0.014</v>
      </c>
      <c r="K71" s="5">
        <v>0.068</v>
      </c>
      <c r="L71" s="5">
        <v>0.005</v>
      </c>
      <c r="M71" s="5">
        <v>0.393</v>
      </c>
      <c r="N71" s="5">
        <v>0.315</v>
      </c>
      <c r="O71" s="5">
        <v>0.203</v>
      </c>
      <c r="P71" s="5">
        <v>1.634</v>
      </c>
      <c r="Q71" s="5">
        <v>0.65</v>
      </c>
      <c r="R71" s="5">
        <v>2.4</v>
      </c>
      <c r="S71" s="5">
        <v>5.85</v>
      </c>
      <c r="T71" s="50">
        <v>13</v>
      </c>
      <c r="U71" s="50">
        <v>8</v>
      </c>
      <c r="V71" s="20">
        <v>0.1105</v>
      </c>
      <c r="W71" s="20">
        <v>0.6059</v>
      </c>
      <c r="X71" s="20">
        <v>0.0023</v>
      </c>
      <c r="Y71" s="20">
        <v>0.002</v>
      </c>
      <c r="Z71" s="20">
        <v>2.04</v>
      </c>
      <c r="AA71" s="18">
        <f t="shared" si="0"/>
        <v>0.082</v>
      </c>
      <c r="AB71" s="13">
        <f t="shared" si="1"/>
        <v>0.2142857142857143</v>
      </c>
      <c r="AC71" s="13">
        <f t="shared" si="20"/>
        <v>0.1309090909090909</v>
      </c>
      <c r="AD71" s="13">
        <f t="shared" si="2"/>
        <v>10.222222222222221</v>
      </c>
      <c r="AE71" s="13">
        <f t="shared" si="3"/>
        <v>221.42857142857144</v>
      </c>
      <c r="AF71" s="13">
        <f t="shared" si="4"/>
        <v>1</v>
      </c>
      <c r="AG71" s="13">
        <f t="shared" si="5"/>
        <v>4.857142857142858</v>
      </c>
      <c r="AH71" s="13">
        <f t="shared" si="6"/>
        <v>0.4838709677419355</v>
      </c>
      <c r="AI71" s="13">
        <f t="shared" si="7"/>
        <v>10.076923076923077</v>
      </c>
      <c r="AJ71" s="13">
        <f t="shared" si="8"/>
        <v>15.75</v>
      </c>
      <c r="AK71" s="13">
        <f t="shared" si="9"/>
        <v>16.916666666666668</v>
      </c>
      <c r="AL71" s="13">
        <f t="shared" si="10"/>
        <v>71.04347826086955</v>
      </c>
      <c r="AM71" s="13">
        <f t="shared" si="11"/>
        <v>40.625</v>
      </c>
      <c r="AN71" s="13">
        <f t="shared" si="12"/>
        <v>68.57142857142857</v>
      </c>
      <c r="AO71" s="18"/>
      <c r="AP71" s="18"/>
      <c r="AQ71" s="18"/>
      <c r="AR71" s="13">
        <f t="shared" si="21"/>
        <v>10.693548387096776</v>
      </c>
      <c r="AS71" s="13">
        <f t="shared" si="22"/>
        <v>37.86875</v>
      </c>
      <c r="AT71" s="13">
        <f t="shared" si="23"/>
        <v>0.07301587301587302</v>
      </c>
      <c r="AU71" s="13">
        <f t="shared" si="24"/>
        <v>0.061538461538461535</v>
      </c>
      <c r="AV71" s="5"/>
      <c r="AW71" s="13">
        <f t="shared" si="13"/>
        <v>1.4125375446227555</v>
      </c>
      <c r="AX71" s="13">
        <f t="shared" si="14"/>
        <v>5.857142857142858</v>
      </c>
      <c r="AY71" s="53">
        <f t="shared" si="17"/>
        <v>114.78706800445929</v>
      </c>
      <c r="AZ71" s="53">
        <f t="shared" si="18"/>
        <v>114.05357142857143</v>
      </c>
      <c r="BA71" s="53">
        <f t="shared" si="15"/>
        <v>1.0064311583293752</v>
      </c>
      <c r="BB71" s="53">
        <f t="shared" si="19"/>
        <v>-0.26650342411214467</v>
      </c>
      <c r="BC71" s="53">
        <f t="shared" si="16"/>
        <v>1.0360507246376809</v>
      </c>
      <c r="BE71" s="5"/>
      <c r="BF71" s="66"/>
      <c r="BG71" s="66"/>
      <c r="BH71" s="67"/>
      <c r="BI71" s="69"/>
      <c r="BJ71" s="69"/>
      <c r="BK71" s="69"/>
      <c r="BL71" s="69"/>
      <c r="BM71" s="69"/>
      <c r="BN71" s="69"/>
      <c r="BO71" s="69"/>
      <c r="BP71" s="69"/>
      <c r="BQ71" s="69"/>
      <c r="BR71" s="69"/>
      <c r="BS71" s="69"/>
      <c r="BT71" s="69"/>
      <c r="BU71" s="69"/>
      <c r="BV71" s="69"/>
      <c r="BW71" s="69"/>
      <c r="BX71" s="69"/>
      <c r="BY71" s="52"/>
      <c r="BZ71" s="68"/>
    </row>
    <row r="72" spans="1:78" ht="12.75">
      <c r="A72" s="2">
        <v>549870</v>
      </c>
      <c r="B72" s="2" t="s">
        <v>114</v>
      </c>
      <c r="C72" s="40">
        <v>0.4583333333333333</v>
      </c>
      <c r="D72" s="21"/>
      <c r="E72" s="3">
        <v>35360</v>
      </c>
      <c r="F72" s="5">
        <v>0.006</v>
      </c>
      <c r="G72" s="5">
        <v>0.0031</v>
      </c>
      <c r="H72" s="5">
        <v>0.0491</v>
      </c>
      <c r="I72" s="5">
        <v>1.779</v>
      </c>
      <c r="J72" s="5">
        <v>0.013</v>
      </c>
      <c r="K72" s="5">
        <v>0.062</v>
      </c>
      <c r="L72" s="5">
        <v>0.005</v>
      </c>
      <c r="M72" s="5">
        <v>0.201</v>
      </c>
      <c r="N72" s="5">
        <v>0.35</v>
      </c>
      <c r="O72" s="5">
        <v>0.216</v>
      </c>
      <c r="P72" s="5">
        <v>1.879</v>
      </c>
      <c r="Q72" s="5">
        <v>0.68</v>
      </c>
      <c r="R72" s="5">
        <v>2.05</v>
      </c>
      <c r="S72" s="5">
        <v>5.79</v>
      </c>
      <c r="T72" s="50">
        <v>13</v>
      </c>
      <c r="U72" s="50">
        <v>9</v>
      </c>
      <c r="V72" s="20">
        <v>0.0867</v>
      </c>
      <c r="W72" s="20">
        <v>0.5898</v>
      </c>
      <c r="X72" s="20">
        <v>0.002</v>
      </c>
      <c r="Y72" s="20">
        <v>0.002</v>
      </c>
      <c r="Z72" s="20">
        <v>1.84</v>
      </c>
      <c r="AA72" s="18">
        <f aca="true" t="shared" si="25" ref="AA72:AA119">J72+K72</f>
        <v>0.075</v>
      </c>
      <c r="AB72" s="13">
        <f aca="true" t="shared" si="26" ref="AB72:AB119">$F72/56*2*1000</f>
        <v>0.2142857142857143</v>
      </c>
      <c r="AC72" s="13">
        <f t="shared" si="20"/>
        <v>0.11272727272727273</v>
      </c>
      <c r="AD72" s="13">
        <f aca="true" t="shared" si="27" ref="AD72:AD119">$H72/27*3*1000</f>
        <v>5.455555555555556</v>
      </c>
      <c r="AE72" s="13">
        <f aca="true" t="shared" si="28" ref="AE72:AE119">$I72/28*4*1000</f>
        <v>254.1428571428571</v>
      </c>
      <c r="AF72" s="13">
        <f aca="true" t="shared" si="29" ref="AF72:AF119">$J72/14*1*1000</f>
        <v>0.9285714285714286</v>
      </c>
      <c r="AG72" s="13">
        <f aca="true" t="shared" si="30" ref="AG72:AG119">$K72/14*1*1000</f>
        <v>4.428571428571429</v>
      </c>
      <c r="AH72" s="13">
        <f aca="true" t="shared" si="31" ref="AH72:AH119">$L72/31*3*1000</f>
        <v>0.4838709677419355</v>
      </c>
      <c r="AI72" s="13">
        <f aca="true" t="shared" si="32" ref="AI72:AI119">$M72/39*1*1000</f>
        <v>5.153846153846154</v>
      </c>
      <c r="AJ72" s="13">
        <f aca="true" t="shared" si="33" ref="AJ72:AJ119">$N72/40*2*1000</f>
        <v>17.499999999999996</v>
      </c>
      <c r="AK72" s="13">
        <f aca="true" t="shared" si="34" ref="AK72:AK119">$O72/24*2*1000</f>
        <v>18</v>
      </c>
      <c r="AL72" s="13">
        <f aca="true" t="shared" si="35" ref="AL72:AL119">$P72/23*1*1000</f>
        <v>81.69565217391305</v>
      </c>
      <c r="AM72" s="13">
        <f aca="true" t="shared" si="36" ref="AM72:AM119">$Q72/32*2*1000</f>
        <v>42.5</v>
      </c>
      <c r="AN72" s="13">
        <f aca="true" t="shared" si="37" ref="AN72:AN119">$R72/35*1*1000</f>
        <v>58.57142857142857</v>
      </c>
      <c r="AO72" s="18"/>
      <c r="AP72" s="18"/>
      <c r="AQ72" s="18"/>
      <c r="AR72" s="13">
        <f t="shared" si="21"/>
        <v>8.390322580645162</v>
      </c>
      <c r="AS72" s="13">
        <f t="shared" si="22"/>
        <v>36.8625</v>
      </c>
      <c r="AT72" s="13">
        <f t="shared" si="23"/>
        <v>0.06349206349206349</v>
      </c>
      <c r="AU72" s="13">
        <f t="shared" si="24"/>
        <v>0.061538461538461535</v>
      </c>
      <c r="AV72" s="5"/>
      <c r="AW72" s="13">
        <f aca="true" t="shared" si="38" ref="AW72:AW119">SUM(10^(6-S72))</f>
        <v>1.6218100973589298</v>
      </c>
      <c r="AX72" s="13">
        <f aca="true" t="shared" si="39" ref="AX72:AX119">AF72+AG72</f>
        <v>5.357142857142858</v>
      </c>
      <c r="AY72" s="53">
        <f t="shared" si="17"/>
        <v>123.27806975633062</v>
      </c>
      <c r="AZ72" s="53">
        <f t="shared" si="18"/>
        <v>105.5</v>
      </c>
      <c r="BA72" s="53">
        <f aca="true" t="shared" si="40" ref="BA72:BA119">AY72/AZ72</f>
        <v>1.1685125095386788</v>
      </c>
      <c r="BB72" s="53">
        <f t="shared" si="19"/>
        <v>16.849498327759193</v>
      </c>
      <c r="BC72" s="53">
        <f aca="true" t="shared" si="41" ref="BC72:BC119">AL72/AN72</f>
        <v>1.3948038176033934</v>
      </c>
      <c r="BE72" s="5"/>
      <c r="BF72" s="66"/>
      <c r="BG72" s="66"/>
      <c r="BH72" s="67"/>
      <c r="BI72" s="69"/>
      <c r="BJ72" s="69"/>
      <c r="BK72" s="69"/>
      <c r="BL72" s="69"/>
      <c r="BM72" s="69"/>
      <c r="BN72" s="69"/>
      <c r="BO72" s="69"/>
      <c r="BP72" s="69"/>
      <c r="BQ72" s="69"/>
      <c r="BR72" s="69"/>
      <c r="BS72" s="69"/>
      <c r="BT72" s="69"/>
      <c r="BU72" s="69"/>
      <c r="BV72" s="69"/>
      <c r="BW72" s="69"/>
      <c r="BX72" s="69"/>
      <c r="BY72" s="52"/>
      <c r="BZ72" s="68"/>
    </row>
    <row r="73" spans="1:78" ht="12.75">
      <c r="A73" s="2">
        <v>549871</v>
      </c>
      <c r="B73" s="2" t="s">
        <v>115</v>
      </c>
      <c r="C73" s="40">
        <v>0.5</v>
      </c>
      <c r="D73" s="21"/>
      <c r="E73" s="3">
        <v>35367</v>
      </c>
      <c r="F73" s="5">
        <v>0.006</v>
      </c>
      <c r="G73" s="5">
        <v>0.0039</v>
      </c>
      <c r="H73" s="5">
        <v>0.068</v>
      </c>
      <c r="I73" s="5">
        <v>1.701</v>
      </c>
      <c r="J73" s="5">
        <v>0.01</v>
      </c>
      <c r="K73" s="5">
        <v>0.055</v>
      </c>
      <c r="L73" s="5">
        <v>0.005</v>
      </c>
      <c r="M73" s="5">
        <v>0.218</v>
      </c>
      <c r="N73" s="5">
        <v>0.342</v>
      </c>
      <c r="O73" s="5">
        <v>0.207</v>
      </c>
      <c r="P73" s="5">
        <v>1.901</v>
      </c>
      <c r="Q73" s="5">
        <v>0.68</v>
      </c>
      <c r="R73" s="5">
        <v>2.04</v>
      </c>
      <c r="S73" s="5">
        <v>5.76</v>
      </c>
      <c r="T73" s="50">
        <v>14</v>
      </c>
      <c r="U73" s="50">
        <v>9</v>
      </c>
      <c r="V73" s="20">
        <v>0.0856</v>
      </c>
      <c r="W73" s="20">
        <v>0.6354</v>
      </c>
      <c r="X73" s="20">
        <v>0.002</v>
      </c>
      <c r="Y73" s="20">
        <v>0.002</v>
      </c>
      <c r="Z73" s="20">
        <v>1.64</v>
      </c>
      <c r="AA73" s="18">
        <f t="shared" si="25"/>
        <v>0.065</v>
      </c>
      <c r="AB73" s="13">
        <f t="shared" si="26"/>
        <v>0.2142857142857143</v>
      </c>
      <c r="AC73" s="13">
        <f t="shared" si="20"/>
        <v>0.14181818181818182</v>
      </c>
      <c r="AD73" s="13">
        <f t="shared" si="27"/>
        <v>7.555555555555556</v>
      </c>
      <c r="AE73" s="13">
        <f t="shared" si="28"/>
        <v>243.00000000000003</v>
      </c>
      <c r="AF73" s="13">
        <f t="shared" si="29"/>
        <v>0.7142857142857143</v>
      </c>
      <c r="AG73" s="13">
        <f t="shared" si="30"/>
        <v>3.928571428571429</v>
      </c>
      <c r="AH73" s="13">
        <f t="shared" si="31"/>
        <v>0.4838709677419355</v>
      </c>
      <c r="AI73" s="13">
        <f t="shared" si="32"/>
        <v>5.589743589743589</v>
      </c>
      <c r="AJ73" s="13">
        <f t="shared" si="33"/>
        <v>17.1</v>
      </c>
      <c r="AK73" s="13">
        <f t="shared" si="34"/>
        <v>17.249999999999996</v>
      </c>
      <c r="AL73" s="13">
        <f t="shared" si="35"/>
        <v>82.65217391304348</v>
      </c>
      <c r="AM73" s="13">
        <f t="shared" si="36"/>
        <v>42.5</v>
      </c>
      <c r="AN73" s="13">
        <f t="shared" si="37"/>
        <v>58.285714285714285</v>
      </c>
      <c r="AO73" s="18"/>
      <c r="AP73" s="18"/>
      <c r="AQ73" s="18"/>
      <c r="AR73" s="13">
        <f t="shared" si="21"/>
        <v>8.283870967741933</v>
      </c>
      <c r="AS73" s="13">
        <f t="shared" si="22"/>
        <v>39.7125</v>
      </c>
      <c r="AT73" s="13">
        <f t="shared" si="23"/>
        <v>0.06349206349206349</v>
      </c>
      <c r="AU73" s="13">
        <f t="shared" si="24"/>
        <v>0.061538461538461535</v>
      </c>
      <c r="AV73" s="5"/>
      <c r="AW73" s="13">
        <f t="shared" si="38"/>
        <v>1.7378008287493765</v>
      </c>
      <c r="AX73" s="13">
        <f t="shared" si="39"/>
        <v>4.642857142857143</v>
      </c>
      <c r="AY73" s="53">
        <f aca="true" t="shared" si="42" ref="AY73:AY119">AF73+AI73+AJ73+AK73+AL73</f>
        <v>123.30620321707278</v>
      </c>
      <c r="AZ73" s="53">
        <f aca="true" t="shared" si="43" ref="AZ73:AZ119">AG73+AM73+AN73</f>
        <v>104.71428571428572</v>
      </c>
      <c r="BA73" s="53">
        <f t="shared" si="40"/>
        <v>1.1775490075300263</v>
      </c>
      <c r="BB73" s="53">
        <f aca="true" t="shared" si="44" ref="BB73:BB119">(AI73+AJ73+AK73+AL73)-(AG73+AM73+AN73)</f>
        <v>17.877631788501347</v>
      </c>
      <c r="BC73" s="53">
        <f t="shared" si="41"/>
        <v>1.4180520034100599</v>
      </c>
      <c r="BE73" s="5"/>
      <c r="BF73" s="66"/>
      <c r="BG73" s="66"/>
      <c r="BH73" s="67"/>
      <c r="BI73" s="69"/>
      <c r="BJ73" s="69"/>
      <c r="BK73" s="69"/>
      <c r="BL73" s="69"/>
      <c r="BM73" s="69"/>
      <c r="BN73" s="69"/>
      <c r="BO73" s="69"/>
      <c r="BP73" s="69"/>
      <c r="BQ73" s="69"/>
      <c r="BR73" s="69"/>
      <c r="BS73" s="69"/>
      <c r="BT73" s="69"/>
      <c r="BU73" s="69"/>
      <c r="BV73" s="69"/>
      <c r="BW73" s="69"/>
      <c r="BX73" s="69"/>
      <c r="BY73" s="52"/>
      <c r="BZ73" s="68"/>
    </row>
    <row r="74" spans="1:78" ht="12.75">
      <c r="A74" s="2">
        <v>549872</v>
      </c>
      <c r="B74" s="2" t="s">
        <v>116</v>
      </c>
      <c r="C74" s="40">
        <v>0.5</v>
      </c>
      <c r="D74" s="21"/>
      <c r="E74" s="3">
        <v>35374</v>
      </c>
      <c r="F74" s="5">
        <v>0.0064</v>
      </c>
      <c r="G74" s="5">
        <v>0.0035</v>
      </c>
      <c r="H74" s="5">
        <v>0.074</v>
      </c>
      <c r="I74" s="5">
        <v>1.744</v>
      </c>
      <c r="J74" s="5">
        <v>0.01</v>
      </c>
      <c r="K74" s="5">
        <v>0.059</v>
      </c>
      <c r="L74" s="5">
        <v>0.005</v>
      </c>
      <c r="M74" s="5">
        <v>0.157</v>
      </c>
      <c r="N74" s="5">
        <v>0.371</v>
      </c>
      <c r="O74" s="5">
        <v>0.222</v>
      </c>
      <c r="P74" s="5">
        <v>1.942</v>
      </c>
      <c r="Q74" s="5">
        <v>0.7</v>
      </c>
      <c r="R74" s="5">
        <v>2.15</v>
      </c>
      <c r="S74" s="5">
        <v>5.74</v>
      </c>
      <c r="T74" s="50">
        <v>15</v>
      </c>
      <c r="U74" s="50">
        <v>10</v>
      </c>
      <c r="V74" s="20">
        <v>0.05</v>
      </c>
      <c r="W74" s="20">
        <v>0.6033</v>
      </c>
      <c r="X74" s="20">
        <v>0.002</v>
      </c>
      <c r="Y74" s="20">
        <v>0.002</v>
      </c>
      <c r="Z74" s="20">
        <v>2.26</v>
      </c>
      <c r="AA74" s="18">
        <f t="shared" si="25"/>
        <v>0.06899999999999999</v>
      </c>
      <c r="AB74" s="13">
        <f t="shared" si="26"/>
        <v>0.2285714285714286</v>
      </c>
      <c r="AC74" s="13">
        <f t="shared" si="20"/>
        <v>0.1272727272727273</v>
      </c>
      <c r="AD74" s="13">
        <f t="shared" si="27"/>
        <v>8.222222222222221</v>
      </c>
      <c r="AE74" s="13">
        <f t="shared" si="28"/>
        <v>249.14285714285714</v>
      </c>
      <c r="AF74" s="13">
        <f t="shared" si="29"/>
        <v>0.7142857142857143</v>
      </c>
      <c r="AG74" s="13">
        <f t="shared" si="30"/>
        <v>4.2142857142857135</v>
      </c>
      <c r="AH74" s="13">
        <f t="shared" si="31"/>
        <v>0.4838709677419355</v>
      </c>
      <c r="AI74" s="13">
        <f t="shared" si="32"/>
        <v>4.0256410256410255</v>
      </c>
      <c r="AJ74" s="13">
        <f t="shared" si="33"/>
        <v>18.55</v>
      </c>
      <c r="AK74" s="13">
        <f t="shared" si="34"/>
        <v>18.5</v>
      </c>
      <c r="AL74" s="13">
        <f t="shared" si="35"/>
        <v>84.43478260869566</v>
      </c>
      <c r="AM74" s="13">
        <f t="shared" si="36"/>
        <v>43.75</v>
      </c>
      <c r="AN74" s="13">
        <f t="shared" si="37"/>
        <v>61.42857142857142</v>
      </c>
      <c r="AO74" s="18"/>
      <c r="AP74" s="18"/>
      <c r="AQ74" s="18"/>
      <c r="AR74" s="13">
        <f t="shared" si="21"/>
        <v>4.838709677419355</v>
      </c>
      <c r="AS74" s="13">
        <f t="shared" si="22"/>
        <v>37.70625</v>
      </c>
      <c r="AT74" s="13">
        <f t="shared" si="23"/>
        <v>0.06349206349206349</v>
      </c>
      <c r="AU74" s="13">
        <f t="shared" si="24"/>
        <v>0.061538461538461535</v>
      </c>
      <c r="AV74" s="5"/>
      <c r="AW74" s="13">
        <f t="shared" si="38"/>
        <v>1.8197008586099825</v>
      </c>
      <c r="AX74" s="13">
        <f t="shared" si="39"/>
        <v>4.928571428571428</v>
      </c>
      <c r="AY74" s="53">
        <f t="shared" si="42"/>
        <v>126.2247093486224</v>
      </c>
      <c r="AZ74" s="53">
        <f t="shared" si="43"/>
        <v>109.39285714285714</v>
      </c>
      <c r="BA74" s="53">
        <f t="shared" si="40"/>
        <v>1.1538660991712135</v>
      </c>
      <c r="BB74" s="53">
        <f t="shared" si="44"/>
        <v>16.11756649147955</v>
      </c>
      <c r="BC74" s="53">
        <f t="shared" si="41"/>
        <v>1.3745197168857433</v>
      </c>
      <c r="BE74" s="5"/>
      <c r="BF74" s="66"/>
      <c r="BG74" s="66"/>
      <c r="BH74" s="67"/>
      <c r="BI74" s="69"/>
      <c r="BJ74" s="69"/>
      <c r="BK74" s="69"/>
      <c r="BL74" s="69"/>
      <c r="BM74" s="69"/>
      <c r="BN74" s="69"/>
      <c r="BO74" s="69"/>
      <c r="BP74" s="69"/>
      <c r="BQ74" s="69"/>
      <c r="BR74" s="69"/>
      <c r="BS74" s="69"/>
      <c r="BT74" s="69"/>
      <c r="BU74" s="69"/>
      <c r="BV74" s="69"/>
      <c r="BW74" s="69"/>
      <c r="BX74" s="69"/>
      <c r="BY74" s="52"/>
      <c r="BZ74" s="68"/>
    </row>
    <row r="75" spans="1:78" ht="12.75">
      <c r="A75" s="2">
        <v>549873</v>
      </c>
      <c r="B75" s="2" t="s">
        <v>117</v>
      </c>
      <c r="C75" s="40">
        <v>0.5243055555555556</v>
      </c>
      <c r="D75" s="21"/>
      <c r="E75" s="3">
        <v>35386</v>
      </c>
      <c r="F75" s="5">
        <v>0.006</v>
      </c>
      <c r="G75" s="5">
        <v>0.0201</v>
      </c>
      <c r="H75" s="5">
        <v>0.043</v>
      </c>
      <c r="I75" s="5">
        <v>1.677</v>
      </c>
      <c r="J75" s="5">
        <v>0.01</v>
      </c>
      <c r="K75" s="5">
        <v>0.029</v>
      </c>
      <c r="L75" s="5">
        <v>0.005</v>
      </c>
      <c r="M75" s="5">
        <v>0.207</v>
      </c>
      <c r="N75" s="5">
        <v>0.358</v>
      </c>
      <c r="O75" s="5">
        <v>0.2</v>
      </c>
      <c r="P75" s="5">
        <v>1.933</v>
      </c>
      <c r="Q75" s="5">
        <v>0.66</v>
      </c>
      <c r="R75" s="5">
        <v>2.03</v>
      </c>
      <c r="S75" s="5">
        <v>5.64</v>
      </c>
      <c r="T75" s="50">
        <v>15</v>
      </c>
      <c r="U75" s="50">
        <v>9</v>
      </c>
      <c r="V75" s="20">
        <v>0.05</v>
      </c>
      <c r="W75" s="20">
        <v>0.5577</v>
      </c>
      <c r="X75" s="20">
        <v>0.002</v>
      </c>
      <c r="Y75" s="20">
        <v>0.002</v>
      </c>
      <c r="Z75" s="20">
        <v>1.29</v>
      </c>
      <c r="AA75" s="18">
        <f t="shared" si="25"/>
        <v>0.039</v>
      </c>
      <c r="AB75" s="13">
        <f t="shared" si="26"/>
        <v>0.2142857142857143</v>
      </c>
      <c r="AC75" s="13">
        <f t="shared" si="20"/>
        <v>0.7309090909090908</v>
      </c>
      <c r="AD75" s="13">
        <f t="shared" si="27"/>
        <v>4.777777777777778</v>
      </c>
      <c r="AE75" s="13">
        <f t="shared" si="28"/>
        <v>239.57142857142858</v>
      </c>
      <c r="AF75" s="13">
        <f t="shared" si="29"/>
        <v>0.7142857142857143</v>
      </c>
      <c r="AG75" s="13">
        <f t="shared" si="30"/>
        <v>2.0714285714285716</v>
      </c>
      <c r="AH75" s="13">
        <f t="shared" si="31"/>
        <v>0.4838709677419355</v>
      </c>
      <c r="AI75" s="13">
        <f t="shared" si="32"/>
        <v>5.3076923076923075</v>
      </c>
      <c r="AJ75" s="13">
        <f t="shared" si="33"/>
        <v>17.9</v>
      </c>
      <c r="AK75" s="13">
        <f t="shared" si="34"/>
        <v>16.666666666666668</v>
      </c>
      <c r="AL75" s="13">
        <f t="shared" si="35"/>
        <v>84.04347826086956</v>
      </c>
      <c r="AM75" s="13">
        <f t="shared" si="36"/>
        <v>41.25</v>
      </c>
      <c r="AN75" s="13">
        <f t="shared" si="37"/>
        <v>57.99999999999999</v>
      </c>
      <c r="AO75" s="18"/>
      <c r="AP75" s="18"/>
      <c r="AQ75" s="18"/>
      <c r="AR75" s="13">
        <f t="shared" si="21"/>
        <v>4.838709677419355</v>
      </c>
      <c r="AS75" s="13">
        <f t="shared" si="22"/>
        <v>34.856249999999996</v>
      </c>
      <c r="AT75" s="13">
        <f t="shared" si="23"/>
        <v>0.06349206349206349</v>
      </c>
      <c r="AU75" s="13">
        <f t="shared" si="24"/>
        <v>0.061538461538461535</v>
      </c>
      <c r="AV75" s="5"/>
      <c r="AW75" s="13">
        <f t="shared" si="38"/>
        <v>2.290867652767775</v>
      </c>
      <c r="AX75" s="13">
        <f t="shared" si="39"/>
        <v>2.785714285714286</v>
      </c>
      <c r="AY75" s="53">
        <f t="shared" si="42"/>
        <v>124.63212294951425</v>
      </c>
      <c r="AZ75" s="53">
        <f t="shared" si="43"/>
        <v>101.32142857142856</v>
      </c>
      <c r="BA75" s="53">
        <f t="shared" si="40"/>
        <v>1.2300667756737398</v>
      </c>
      <c r="BB75" s="53">
        <f t="shared" si="44"/>
        <v>22.596408663799977</v>
      </c>
      <c r="BC75" s="53">
        <f t="shared" si="41"/>
        <v>1.449025487256372</v>
      </c>
      <c r="BE75" s="5"/>
      <c r="BF75" s="66"/>
      <c r="BG75" s="66"/>
      <c r="BH75" s="67"/>
      <c r="BI75" s="69"/>
      <c r="BJ75" s="69"/>
      <c r="BK75" s="69"/>
      <c r="BL75" s="69"/>
      <c r="BM75" s="69"/>
      <c r="BN75" s="69"/>
      <c r="BO75" s="69"/>
      <c r="BP75" s="69"/>
      <c r="BQ75" s="69"/>
      <c r="BR75" s="69"/>
      <c r="BS75" s="69"/>
      <c r="BT75" s="69"/>
      <c r="BU75" s="69"/>
      <c r="BV75" s="69"/>
      <c r="BW75" s="69"/>
      <c r="BX75" s="69"/>
      <c r="BY75" s="52"/>
      <c r="BZ75" s="68"/>
    </row>
    <row r="76" spans="1:78" s="6" customFormat="1" ht="12.75">
      <c r="A76" s="6">
        <v>549874</v>
      </c>
      <c r="B76" s="6" t="s">
        <v>118</v>
      </c>
      <c r="C76" s="47">
        <v>0.4861111111111111</v>
      </c>
      <c r="D76" s="34"/>
      <c r="E76" s="48">
        <v>35414</v>
      </c>
      <c r="F76" s="5">
        <v>0.006</v>
      </c>
      <c r="G76" s="18">
        <v>0.0069</v>
      </c>
      <c r="H76" s="18">
        <v>0.055</v>
      </c>
      <c r="I76" s="18">
        <v>1.693</v>
      </c>
      <c r="J76" s="18">
        <v>0.01</v>
      </c>
      <c r="K76" s="18">
        <v>0.077</v>
      </c>
      <c r="L76" s="18">
        <v>0.005</v>
      </c>
      <c r="M76" s="18">
        <v>0.209</v>
      </c>
      <c r="N76" s="18">
        <v>0.373</v>
      </c>
      <c r="O76" s="18">
        <v>0.219</v>
      </c>
      <c r="P76" s="18">
        <v>1.905</v>
      </c>
      <c r="Q76" s="18">
        <v>0.71</v>
      </c>
      <c r="R76" s="18">
        <v>2.23</v>
      </c>
      <c r="S76" s="18">
        <v>5.54</v>
      </c>
      <c r="T76" s="49">
        <v>14</v>
      </c>
      <c r="U76" s="49">
        <v>10</v>
      </c>
      <c r="V76" s="20">
        <v>0.05</v>
      </c>
      <c r="W76" s="18">
        <v>0.5765</v>
      </c>
      <c r="X76" s="41">
        <v>0.008</v>
      </c>
      <c r="Y76" s="18">
        <v>0.0033</v>
      </c>
      <c r="Z76" s="18">
        <v>0.79</v>
      </c>
      <c r="AA76" s="18">
        <f t="shared" si="25"/>
        <v>0.087</v>
      </c>
      <c r="AB76" s="13">
        <f t="shared" si="26"/>
        <v>0.2142857142857143</v>
      </c>
      <c r="AC76" s="13">
        <f t="shared" si="20"/>
        <v>0.2509090909090909</v>
      </c>
      <c r="AD76" s="13">
        <f t="shared" si="27"/>
        <v>6.111111111111111</v>
      </c>
      <c r="AE76" s="13">
        <f t="shared" si="28"/>
        <v>241.85714285714286</v>
      </c>
      <c r="AF76" s="13">
        <f t="shared" si="29"/>
        <v>0.7142857142857143</v>
      </c>
      <c r="AG76" s="13">
        <f t="shared" si="30"/>
        <v>5.5</v>
      </c>
      <c r="AH76" s="13">
        <f t="shared" si="31"/>
        <v>0.4838709677419355</v>
      </c>
      <c r="AI76" s="13">
        <f t="shared" si="32"/>
        <v>5.358974358974359</v>
      </c>
      <c r="AJ76" s="13">
        <f t="shared" si="33"/>
        <v>18.65</v>
      </c>
      <c r="AK76" s="13">
        <f t="shared" si="34"/>
        <v>18.25</v>
      </c>
      <c r="AL76" s="13">
        <f t="shared" si="35"/>
        <v>82.82608695652175</v>
      </c>
      <c r="AM76" s="13">
        <f t="shared" si="36"/>
        <v>44.375</v>
      </c>
      <c r="AN76" s="13">
        <f t="shared" si="37"/>
        <v>63.71428571428571</v>
      </c>
      <c r="AO76" s="18"/>
      <c r="AP76" s="18"/>
      <c r="AQ76" s="18"/>
      <c r="AR76" s="13">
        <f t="shared" si="21"/>
        <v>4.838709677419355</v>
      </c>
      <c r="AS76" s="13">
        <f t="shared" si="22"/>
        <v>36.03125</v>
      </c>
      <c r="AT76" s="13">
        <f t="shared" si="23"/>
        <v>0.25396825396825395</v>
      </c>
      <c r="AU76" s="13">
        <f t="shared" si="24"/>
        <v>0.10153846153846154</v>
      </c>
      <c r="AV76" s="18"/>
      <c r="AW76" s="13">
        <f t="shared" si="38"/>
        <v>2.884031503126606</v>
      </c>
      <c r="AX76" s="13">
        <f t="shared" si="39"/>
        <v>6.214285714285714</v>
      </c>
      <c r="AY76" s="53">
        <f t="shared" si="42"/>
        <v>125.79934702978181</v>
      </c>
      <c r="AZ76" s="53">
        <f t="shared" si="43"/>
        <v>113.58928571428571</v>
      </c>
      <c r="BA76" s="53">
        <f t="shared" si="40"/>
        <v>1.1074930724206542</v>
      </c>
      <c r="BB76" s="53">
        <f t="shared" si="44"/>
        <v>11.495775601210397</v>
      </c>
      <c r="BC76" s="53">
        <f t="shared" si="41"/>
        <v>1.2999610060440634</v>
      </c>
      <c r="BD76" s="34"/>
      <c r="BE76" s="18"/>
      <c r="BF76" s="66"/>
      <c r="BG76" s="66"/>
      <c r="BH76" s="67"/>
      <c r="BI76" s="69"/>
      <c r="BJ76" s="69"/>
      <c r="BK76" s="69"/>
      <c r="BL76" s="69"/>
      <c r="BM76" s="69"/>
      <c r="BN76" s="69"/>
      <c r="BO76" s="69"/>
      <c r="BP76" s="69"/>
      <c r="BQ76" s="69"/>
      <c r="BR76" s="69"/>
      <c r="BS76" s="69"/>
      <c r="BT76" s="69"/>
      <c r="BU76" s="69"/>
      <c r="BV76" s="69"/>
      <c r="BW76" s="69"/>
      <c r="BX76" s="69"/>
      <c r="BY76" s="52"/>
      <c r="BZ76" s="68"/>
    </row>
    <row r="77" spans="1:78" ht="12.75">
      <c r="A77" s="2">
        <v>560567</v>
      </c>
      <c r="B77" s="5" t="s">
        <v>119</v>
      </c>
      <c r="C77" s="40">
        <v>0.53125</v>
      </c>
      <c r="D77" s="21"/>
      <c r="E77" s="3">
        <v>35463</v>
      </c>
      <c r="F77" s="5">
        <v>0.006</v>
      </c>
      <c r="G77" s="5">
        <v>0.0028</v>
      </c>
      <c r="H77" s="5">
        <v>0.083</v>
      </c>
      <c r="I77" s="5">
        <v>1.475</v>
      </c>
      <c r="J77" s="5">
        <v>0.01</v>
      </c>
      <c r="K77" s="5">
        <v>0.065</v>
      </c>
      <c r="L77" s="5">
        <v>0.005</v>
      </c>
      <c r="M77" s="5">
        <v>0.139</v>
      </c>
      <c r="N77" s="5">
        <v>0.438</v>
      </c>
      <c r="O77" s="5">
        <v>0.234</v>
      </c>
      <c r="P77" s="5">
        <v>2.091</v>
      </c>
      <c r="Q77" s="5">
        <v>0.66</v>
      </c>
      <c r="R77" s="5">
        <v>2.37</v>
      </c>
      <c r="S77" s="5">
        <v>6.05</v>
      </c>
      <c r="T77" s="50">
        <v>13</v>
      </c>
      <c r="U77" s="50">
        <v>15</v>
      </c>
      <c r="V77" s="20">
        <v>0.0831</v>
      </c>
      <c r="W77" s="20">
        <v>0.5928</v>
      </c>
      <c r="X77" s="20">
        <v>0.002</v>
      </c>
      <c r="Y77" s="20">
        <v>0.002</v>
      </c>
      <c r="Z77" s="5">
        <v>0.5</v>
      </c>
      <c r="AA77" s="18">
        <f t="shared" si="25"/>
        <v>0.075</v>
      </c>
      <c r="AB77" s="13">
        <f t="shared" si="26"/>
        <v>0.2142857142857143</v>
      </c>
      <c r="AC77" s="13">
        <f t="shared" si="20"/>
        <v>0.10181818181818181</v>
      </c>
      <c r="AD77" s="13">
        <f t="shared" si="27"/>
        <v>9.222222222222221</v>
      </c>
      <c r="AE77" s="13">
        <f t="shared" si="28"/>
        <v>210.71428571428572</v>
      </c>
      <c r="AF77" s="13">
        <f t="shared" si="29"/>
        <v>0.7142857142857143</v>
      </c>
      <c r="AG77" s="13">
        <f t="shared" si="30"/>
        <v>4.642857142857143</v>
      </c>
      <c r="AH77" s="13">
        <f t="shared" si="31"/>
        <v>0.4838709677419355</v>
      </c>
      <c r="AI77" s="13">
        <f t="shared" si="32"/>
        <v>3.5641025641025648</v>
      </c>
      <c r="AJ77" s="13">
        <f t="shared" si="33"/>
        <v>21.9</v>
      </c>
      <c r="AK77" s="13">
        <f t="shared" si="34"/>
        <v>19.5</v>
      </c>
      <c r="AL77" s="13">
        <f t="shared" si="35"/>
        <v>90.91304347826087</v>
      </c>
      <c r="AM77" s="13">
        <f t="shared" si="36"/>
        <v>41.25</v>
      </c>
      <c r="AN77" s="13">
        <f t="shared" si="37"/>
        <v>67.71428571428571</v>
      </c>
      <c r="AO77" s="18"/>
      <c r="AP77" s="18"/>
      <c r="AQ77" s="18"/>
      <c r="AR77" s="13">
        <f t="shared" si="21"/>
        <v>8.041935483870967</v>
      </c>
      <c r="AS77" s="13">
        <f t="shared" si="22"/>
        <v>37.05</v>
      </c>
      <c r="AT77" s="13">
        <f t="shared" si="23"/>
        <v>0.06349206349206349</v>
      </c>
      <c r="AU77" s="13">
        <f t="shared" si="24"/>
        <v>0.061538461538461535</v>
      </c>
      <c r="AV77" s="5"/>
      <c r="AW77" s="13">
        <f t="shared" si="38"/>
        <v>0.891250938133746</v>
      </c>
      <c r="AX77" s="13">
        <f t="shared" si="39"/>
        <v>5.357142857142858</v>
      </c>
      <c r="AY77" s="53">
        <f t="shared" si="42"/>
        <v>136.59143175664914</v>
      </c>
      <c r="AZ77" s="53">
        <f t="shared" si="43"/>
        <v>113.60714285714286</v>
      </c>
      <c r="BA77" s="53">
        <f t="shared" si="40"/>
        <v>1.2023137658554466</v>
      </c>
      <c r="BB77" s="53">
        <f t="shared" si="44"/>
        <v>22.270003185220588</v>
      </c>
      <c r="BC77" s="53">
        <f t="shared" si="41"/>
        <v>1.3425976884975235</v>
      </c>
      <c r="BE77" s="5"/>
      <c r="BF77" s="70"/>
      <c r="BG77" s="70"/>
      <c r="BH77" s="70"/>
      <c r="BI77" s="70"/>
      <c r="BJ77" s="73"/>
      <c r="BK77" s="73"/>
      <c r="BL77" s="70"/>
      <c r="BM77" s="70"/>
      <c r="BN77" s="70"/>
      <c r="BO77" s="70"/>
      <c r="BP77" s="70"/>
      <c r="BQ77" s="70"/>
      <c r="BR77" s="70"/>
      <c r="BS77" s="70"/>
      <c r="BT77" s="70"/>
      <c r="BU77" s="70"/>
      <c r="BV77" s="70"/>
      <c r="BW77" s="73"/>
      <c r="BX77" s="73"/>
      <c r="BY77" s="70"/>
      <c r="BZ77" s="70"/>
    </row>
    <row r="78" spans="1:78" s="6" customFormat="1" ht="12.75">
      <c r="A78" s="6">
        <v>560568</v>
      </c>
      <c r="B78" s="18" t="s">
        <v>120</v>
      </c>
      <c r="C78" s="47">
        <v>0.5659722222222222</v>
      </c>
      <c r="D78" s="34"/>
      <c r="E78" s="48">
        <v>35476</v>
      </c>
      <c r="F78" s="18">
        <v>0.006</v>
      </c>
      <c r="G78" s="18">
        <v>0.0051</v>
      </c>
      <c r="H78" s="18">
        <v>0.096</v>
      </c>
      <c r="I78" s="18">
        <v>1.482</v>
      </c>
      <c r="J78" s="18">
        <v>0.01</v>
      </c>
      <c r="K78" s="18">
        <v>0.081</v>
      </c>
      <c r="L78" s="18">
        <v>0.009</v>
      </c>
      <c r="M78" s="18">
        <v>0.175</v>
      </c>
      <c r="N78" s="18">
        <v>0.326</v>
      </c>
      <c r="O78" s="18">
        <v>0.223</v>
      </c>
      <c r="P78" s="18">
        <v>1.851</v>
      </c>
      <c r="Q78" s="18">
        <v>0.64</v>
      </c>
      <c r="R78" s="18">
        <v>2.26</v>
      </c>
      <c r="S78" s="18">
        <v>5.73</v>
      </c>
      <c r="T78" s="49">
        <v>14</v>
      </c>
      <c r="U78" s="49">
        <v>13</v>
      </c>
      <c r="V78" s="18">
        <v>0.0895</v>
      </c>
      <c r="W78" s="18">
        <v>0.6715</v>
      </c>
      <c r="X78" s="20">
        <v>0.002</v>
      </c>
      <c r="Y78" s="18">
        <v>0.002</v>
      </c>
      <c r="Z78" s="18">
        <v>0.5</v>
      </c>
      <c r="AA78" s="18">
        <f t="shared" si="25"/>
        <v>0.091</v>
      </c>
      <c r="AB78" s="13">
        <f t="shared" si="26"/>
        <v>0.2142857142857143</v>
      </c>
      <c r="AC78" s="13">
        <f t="shared" si="20"/>
        <v>0.18545454545454548</v>
      </c>
      <c r="AD78" s="13">
        <f t="shared" si="27"/>
        <v>10.666666666666668</v>
      </c>
      <c r="AE78" s="13">
        <f t="shared" si="28"/>
        <v>211.71428571428572</v>
      </c>
      <c r="AF78" s="13">
        <f t="shared" si="29"/>
        <v>0.7142857142857143</v>
      </c>
      <c r="AG78" s="13">
        <f t="shared" si="30"/>
        <v>5.785714285714286</v>
      </c>
      <c r="AH78" s="13">
        <f t="shared" si="31"/>
        <v>0.8709677419354838</v>
      </c>
      <c r="AI78" s="13">
        <f t="shared" si="32"/>
        <v>4.487179487179487</v>
      </c>
      <c r="AJ78" s="13">
        <f t="shared" si="33"/>
        <v>16.3</v>
      </c>
      <c r="AK78" s="13">
        <f t="shared" si="34"/>
        <v>18.583333333333332</v>
      </c>
      <c r="AL78" s="13">
        <f t="shared" si="35"/>
        <v>80.47826086956522</v>
      </c>
      <c r="AM78" s="13">
        <f t="shared" si="36"/>
        <v>40</v>
      </c>
      <c r="AN78" s="13">
        <f t="shared" si="37"/>
        <v>64.57142857142857</v>
      </c>
      <c r="AO78" s="18"/>
      <c r="AP78" s="18"/>
      <c r="AQ78" s="18"/>
      <c r="AR78" s="13">
        <f t="shared" si="21"/>
        <v>8.661290322580644</v>
      </c>
      <c r="AS78" s="13">
        <f t="shared" si="22"/>
        <v>41.96875</v>
      </c>
      <c r="AT78" s="13">
        <f t="shared" si="23"/>
        <v>0.06349206349206349</v>
      </c>
      <c r="AU78" s="13">
        <f t="shared" si="24"/>
        <v>0.061538461538461535</v>
      </c>
      <c r="AV78" s="18"/>
      <c r="AW78" s="13">
        <f t="shared" si="38"/>
        <v>1.8620871366628657</v>
      </c>
      <c r="AX78" s="13">
        <f t="shared" si="39"/>
        <v>6.5</v>
      </c>
      <c r="AY78" s="53">
        <f t="shared" si="42"/>
        <v>120.56305940436376</v>
      </c>
      <c r="AZ78" s="53">
        <f t="shared" si="43"/>
        <v>110.35714285714286</v>
      </c>
      <c r="BA78" s="53">
        <f t="shared" si="40"/>
        <v>1.0924807971916457</v>
      </c>
      <c r="BB78" s="53">
        <f t="shared" si="44"/>
        <v>9.491630832935172</v>
      </c>
      <c r="BC78" s="53">
        <f t="shared" si="41"/>
        <v>1.2463447479799923</v>
      </c>
      <c r="BD78" s="34"/>
      <c r="BE78" s="18"/>
      <c r="BF78" s="70"/>
      <c r="BG78" s="70"/>
      <c r="BH78" s="70"/>
      <c r="BI78" s="70"/>
      <c r="BJ78" s="73"/>
      <c r="BK78" s="73"/>
      <c r="BL78" s="70"/>
      <c r="BM78" s="70"/>
      <c r="BN78" s="70"/>
      <c r="BO78" s="70"/>
      <c r="BP78" s="70"/>
      <c r="BQ78" s="70"/>
      <c r="BR78" s="70"/>
      <c r="BS78" s="70"/>
      <c r="BT78" s="70"/>
      <c r="BU78" s="70"/>
      <c r="BV78" s="70"/>
      <c r="BW78" s="73"/>
      <c r="BX78" s="73"/>
      <c r="BY78" s="70"/>
      <c r="BZ78" s="70"/>
    </row>
    <row r="79" spans="1:78" s="6" customFormat="1" ht="12.75">
      <c r="A79" s="6">
        <v>560569</v>
      </c>
      <c r="B79" s="18" t="s">
        <v>121</v>
      </c>
      <c r="C79" s="47">
        <v>0.59375</v>
      </c>
      <c r="D79" s="34"/>
      <c r="E79" s="48">
        <v>35497</v>
      </c>
      <c r="F79" s="18">
        <v>0.006</v>
      </c>
      <c r="G79" s="18">
        <v>0.0059</v>
      </c>
      <c r="H79" s="18">
        <v>0.083</v>
      </c>
      <c r="I79" s="18">
        <v>1.26</v>
      </c>
      <c r="J79" s="18">
        <v>0.01</v>
      </c>
      <c r="K79" s="18">
        <v>0.039</v>
      </c>
      <c r="L79" s="18">
        <v>0.017</v>
      </c>
      <c r="M79" s="18">
        <v>0.186</v>
      </c>
      <c r="N79" s="18">
        <v>0.38</v>
      </c>
      <c r="O79" s="18">
        <v>0.226</v>
      </c>
      <c r="P79" s="18">
        <v>2.059</v>
      </c>
      <c r="Q79" s="18">
        <v>0.63</v>
      </c>
      <c r="R79" s="18">
        <v>2.35</v>
      </c>
      <c r="S79" s="18">
        <v>5.97</v>
      </c>
      <c r="T79" s="49">
        <v>13</v>
      </c>
      <c r="U79" s="49">
        <v>18</v>
      </c>
      <c r="V79" s="18">
        <v>0.087</v>
      </c>
      <c r="W79" s="18">
        <v>0.6927</v>
      </c>
      <c r="X79" s="20">
        <v>0.002</v>
      </c>
      <c r="Y79" s="18">
        <v>0.002</v>
      </c>
      <c r="Z79" s="18">
        <v>0.639</v>
      </c>
      <c r="AA79" s="18">
        <f t="shared" si="25"/>
        <v>0.049</v>
      </c>
      <c r="AB79" s="13">
        <f t="shared" si="26"/>
        <v>0.2142857142857143</v>
      </c>
      <c r="AC79" s="13">
        <f t="shared" si="20"/>
        <v>0.21454545454545454</v>
      </c>
      <c r="AD79" s="13">
        <f t="shared" si="27"/>
        <v>9.222222222222221</v>
      </c>
      <c r="AE79" s="13">
        <f t="shared" si="28"/>
        <v>180</v>
      </c>
      <c r="AF79" s="13">
        <f t="shared" si="29"/>
        <v>0.7142857142857143</v>
      </c>
      <c r="AG79" s="13">
        <f t="shared" si="30"/>
        <v>2.785714285714286</v>
      </c>
      <c r="AH79" s="13">
        <f t="shared" si="31"/>
        <v>1.6451612903225807</v>
      </c>
      <c r="AI79" s="13">
        <f t="shared" si="32"/>
        <v>4.769230769230769</v>
      </c>
      <c r="AJ79" s="13">
        <f t="shared" si="33"/>
        <v>19</v>
      </c>
      <c r="AK79" s="13">
        <f t="shared" si="34"/>
        <v>18.833333333333332</v>
      </c>
      <c r="AL79" s="13">
        <f t="shared" si="35"/>
        <v>89.5217391304348</v>
      </c>
      <c r="AM79" s="13">
        <f t="shared" si="36"/>
        <v>39.375</v>
      </c>
      <c r="AN79" s="13">
        <f t="shared" si="37"/>
        <v>67.14285714285714</v>
      </c>
      <c r="AO79" s="18"/>
      <c r="AP79" s="18"/>
      <c r="AQ79" s="18"/>
      <c r="AR79" s="13">
        <f t="shared" si="21"/>
        <v>8.419354838709676</v>
      </c>
      <c r="AS79" s="13">
        <f t="shared" si="22"/>
        <v>43.293749999999996</v>
      </c>
      <c r="AT79" s="13">
        <f t="shared" si="23"/>
        <v>0.06349206349206349</v>
      </c>
      <c r="AU79" s="13">
        <f t="shared" si="24"/>
        <v>0.061538461538461535</v>
      </c>
      <c r="AV79" s="18"/>
      <c r="AW79" s="13">
        <f t="shared" si="38"/>
        <v>1.071519305237607</v>
      </c>
      <c r="AX79" s="13">
        <f t="shared" si="39"/>
        <v>3.5000000000000004</v>
      </c>
      <c r="AY79" s="53">
        <f t="shared" si="42"/>
        <v>132.83858894728462</v>
      </c>
      <c r="AZ79" s="53">
        <f t="shared" si="43"/>
        <v>109.30357142857142</v>
      </c>
      <c r="BA79" s="53">
        <f t="shared" si="40"/>
        <v>1.215317918811949</v>
      </c>
      <c r="BB79" s="53">
        <f t="shared" si="44"/>
        <v>22.82073180442748</v>
      </c>
      <c r="BC79" s="53">
        <f t="shared" si="41"/>
        <v>1.333302497687327</v>
      </c>
      <c r="BD79" s="34"/>
      <c r="BE79" s="18"/>
      <c r="BF79" s="70"/>
      <c r="BG79" s="70"/>
      <c r="BH79" s="70"/>
      <c r="BI79" s="70"/>
      <c r="BJ79" s="73"/>
      <c r="BK79" s="73"/>
      <c r="BL79" s="70"/>
      <c r="BM79" s="70"/>
      <c r="BN79" s="70"/>
      <c r="BO79" s="70"/>
      <c r="BP79" s="70"/>
      <c r="BQ79" s="70"/>
      <c r="BR79" s="70"/>
      <c r="BS79" s="70"/>
      <c r="BT79" s="70"/>
      <c r="BU79" s="70"/>
      <c r="BV79" s="70"/>
      <c r="BW79" s="73"/>
      <c r="BX79" s="73"/>
      <c r="BY79" s="70"/>
      <c r="BZ79" s="70"/>
    </row>
    <row r="80" spans="1:78" ht="12.75">
      <c r="A80" s="2">
        <v>560570</v>
      </c>
      <c r="B80" s="5" t="s">
        <v>122</v>
      </c>
      <c r="C80" s="40">
        <v>0.5208333333333334</v>
      </c>
      <c r="D80" s="21"/>
      <c r="E80" s="3">
        <v>35512</v>
      </c>
      <c r="F80" s="5">
        <v>0.006</v>
      </c>
      <c r="G80" s="5">
        <v>0.0034</v>
      </c>
      <c r="H80" s="5">
        <v>0.083</v>
      </c>
      <c r="I80" s="5">
        <v>1.342</v>
      </c>
      <c r="J80" s="5">
        <v>0.01</v>
      </c>
      <c r="K80" s="5">
        <v>0.025</v>
      </c>
      <c r="L80" s="5">
        <v>0.016</v>
      </c>
      <c r="M80" s="5">
        <v>0.188</v>
      </c>
      <c r="N80" s="5">
        <v>0.337</v>
      </c>
      <c r="O80" s="5">
        <v>0.206</v>
      </c>
      <c r="P80" s="5">
        <v>1.888</v>
      </c>
      <c r="Q80" s="5">
        <v>0.64</v>
      </c>
      <c r="R80" s="5">
        <v>2.3</v>
      </c>
      <c r="S80" s="5">
        <v>5.45</v>
      </c>
      <c r="T80" s="50">
        <v>12</v>
      </c>
      <c r="U80" s="50">
        <v>14</v>
      </c>
      <c r="V80" s="20">
        <v>0.0702</v>
      </c>
      <c r="W80" s="20">
        <v>0.7075</v>
      </c>
      <c r="X80" s="20">
        <v>0.002</v>
      </c>
      <c r="Y80" s="20">
        <v>0.002</v>
      </c>
      <c r="Z80" s="5">
        <v>0.649</v>
      </c>
      <c r="AA80" s="18">
        <f t="shared" si="25"/>
        <v>0.035</v>
      </c>
      <c r="AB80" s="13">
        <f t="shared" si="26"/>
        <v>0.2142857142857143</v>
      </c>
      <c r="AC80" s="13">
        <f t="shared" si="20"/>
        <v>0.12363636363636364</v>
      </c>
      <c r="AD80" s="13">
        <f t="shared" si="27"/>
        <v>9.222222222222221</v>
      </c>
      <c r="AE80" s="13">
        <f t="shared" si="28"/>
        <v>191.71428571428572</v>
      </c>
      <c r="AF80" s="13">
        <f t="shared" si="29"/>
        <v>0.7142857142857143</v>
      </c>
      <c r="AG80" s="13">
        <f t="shared" si="30"/>
        <v>1.7857142857142858</v>
      </c>
      <c r="AH80" s="13">
        <f t="shared" si="31"/>
        <v>1.5483870967741937</v>
      </c>
      <c r="AI80" s="13">
        <f t="shared" si="32"/>
        <v>4.820512820512821</v>
      </c>
      <c r="AJ80" s="13">
        <f t="shared" si="33"/>
        <v>16.85</v>
      </c>
      <c r="AK80" s="13">
        <f t="shared" si="34"/>
        <v>17.166666666666668</v>
      </c>
      <c r="AL80" s="13">
        <f t="shared" si="35"/>
        <v>82.08695652173913</v>
      </c>
      <c r="AM80" s="13">
        <f t="shared" si="36"/>
        <v>40</v>
      </c>
      <c r="AN80" s="13">
        <f t="shared" si="37"/>
        <v>65.71428571428571</v>
      </c>
      <c r="AO80" s="18"/>
      <c r="AP80" s="18"/>
      <c r="AQ80" s="18"/>
      <c r="AR80" s="13">
        <f t="shared" si="21"/>
        <v>6.793548387096773</v>
      </c>
      <c r="AS80" s="13">
        <f t="shared" si="22"/>
        <v>44.21875</v>
      </c>
      <c r="AT80" s="13">
        <f t="shared" si="23"/>
        <v>0.06349206349206349</v>
      </c>
      <c r="AU80" s="13">
        <f t="shared" si="24"/>
        <v>0.061538461538461535</v>
      </c>
      <c r="AV80" s="5"/>
      <c r="AW80" s="13">
        <f t="shared" si="38"/>
        <v>3.5481338923357533</v>
      </c>
      <c r="AX80" s="13">
        <f t="shared" si="39"/>
        <v>2.5</v>
      </c>
      <c r="AY80" s="53">
        <f t="shared" si="42"/>
        <v>121.63842172320433</v>
      </c>
      <c r="AZ80" s="53">
        <f t="shared" si="43"/>
        <v>107.5</v>
      </c>
      <c r="BA80" s="53">
        <f t="shared" si="40"/>
        <v>1.1315202020763193</v>
      </c>
      <c r="BB80" s="53">
        <f t="shared" si="44"/>
        <v>13.424136008918623</v>
      </c>
      <c r="BC80" s="53">
        <f t="shared" si="41"/>
        <v>1.249149338374291</v>
      </c>
      <c r="BE80" s="5"/>
      <c r="BF80" s="70"/>
      <c r="BG80" s="70"/>
      <c r="BH80" s="70"/>
      <c r="BI80" s="70"/>
      <c r="BJ80" s="73"/>
      <c r="BK80" s="73"/>
      <c r="BL80" s="70"/>
      <c r="BM80" s="70"/>
      <c r="BN80" s="70"/>
      <c r="BO80" s="70"/>
      <c r="BP80" s="70"/>
      <c r="BQ80" s="70"/>
      <c r="BR80" s="70"/>
      <c r="BS80" s="70"/>
      <c r="BT80" s="70"/>
      <c r="BU80" s="70"/>
      <c r="BV80" s="70"/>
      <c r="BW80" s="73"/>
      <c r="BX80" s="73"/>
      <c r="BY80" s="70"/>
      <c r="BZ80" s="70"/>
    </row>
    <row r="81" spans="1:78" ht="12.75">
      <c r="A81" s="2">
        <v>560571</v>
      </c>
      <c r="B81" s="5" t="s">
        <v>123</v>
      </c>
      <c r="C81" s="40">
        <v>0.4479166666666667</v>
      </c>
      <c r="D81" s="21"/>
      <c r="E81" s="3">
        <v>35520</v>
      </c>
      <c r="F81" s="5">
        <v>0.006</v>
      </c>
      <c r="G81" s="5">
        <v>0.0033</v>
      </c>
      <c r="H81" s="5">
        <v>0.051</v>
      </c>
      <c r="I81" s="5">
        <v>1.317</v>
      </c>
      <c r="J81" s="5">
        <v>0.01</v>
      </c>
      <c r="K81" s="5">
        <v>0.025</v>
      </c>
      <c r="L81" s="5">
        <v>0.012</v>
      </c>
      <c r="M81" s="5">
        <v>0.169</v>
      </c>
      <c r="N81" s="5">
        <v>0.342</v>
      </c>
      <c r="O81" s="5">
        <v>0.207</v>
      </c>
      <c r="P81" s="5">
        <v>1.896</v>
      </c>
      <c r="Q81" s="5">
        <v>0.63</v>
      </c>
      <c r="R81" s="5">
        <v>2.37</v>
      </c>
      <c r="S81" s="5">
        <v>5.68</v>
      </c>
      <c r="T81" s="50">
        <v>13</v>
      </c>
      <c r="U81" s="50">
        <v>14</v>
      </c>
      <c r="V81" s="20">
        <v>0.0924</v>
      </c>
      <c r="W81" s="20">
        <v>0.6385</v>
      </c>
      <c r="X81" s="20">
        <v>0.002</v>
      </c>
      <c r="Y81" s="20">
        <v>0.0022</v>
      </c>
      <c r="Z81" s="5">
        <v>0.5</v>
      </c>
      <c r="AA81" s="18">
        <f t="shared" si="25"/>
        <v>0.035</v>
      </c>
      <c r="AB81" s="13">
        <f t="shared" si="26"/>
        <v>0.2142857142857143</v>
      </c>
      <c r="AC81" s="13">
        <f t="shared" si="20"/>
        <v>0.12000000000000001</v>
      </c>
      <c r="AD81" s="13">
        <f t="shared" si="27"/>
        <v>5.666666666666666</v>
      </c>
      <c r="AE81" s="13">
        <f t="shared" si="28"/>
        <v>188.14285714285714</v>
      </c>
      <c r="AF81" s="13">
        <f t="shared" si="29"/>
        <v>0.7142857142857143</v>
      </c>
      <c r="AG81" s="13">
        <f t="shared" si="30"/>
        <v>1.7857142857142858</v>
      </c>
      <c r="AH81" s="13">
        <f t="shared" si="31"/>
        <v>1.161290322580645</v>
      </c>
      <c r="AI81" s="13">
        <f t="shared" si="32"/>
        <v>4.333333333333334</v>
      </c>
      <c r="AJ81" s="13">
        <f t="shared" si="33"/>
        <v>17.1</v>
      </c>
      <c r="AK81" s="13">
        <f t="shared" si="34"/>
        <v>17.249999999999996</v>
      </c>
      <c r="AL81" s="13">
        <f t="shared" si="35"/>
        <v>82.43478260869564</v>
      </c>
      <c r="AM81" s="13">
        <f t="shared" si="36"/>
        <v>39.375</v>
      </c>
      <c r="AN81" s="13">
        <f t="shared" si="37"/>
        <v>67.71428571428571</v>
      </c>
      <c r="AO81" s="18"/>
      <c r="AP81" s="18"/>
      <c r="AQ81" s="18"/>
      <c r="AR81" s="13">
        <f t="shared" si="21"/>
        <v>8.941935483870967</v>
      </c>
      <c r="AS81" s="13">
        <f t="shared" si="22"/>
        <v>39.90625</v>
      </c>
      <c r="AT81" s="13">
        <f t="shared" si="23"/>
        <v>0.06349206349206349</v>
      </c>
      <c r="AU81" s="13">
        <f t="shared" si="24"/>
        <v>0.06769230769230769</v>
      </c>
      <c r="AV81" s="5"/>
      <c r="AW81" s="13">
        <f t="shared" si="38"/>
        <v>2.089296130854041</v>
      </c>
      <c r="AX81" s="13">
        <f t="shared" si="39"/>
        <v>2.5</v>
      </c>
      <c r="AY81" s="53">
        <f t="shared" si="42"/>
        <v>121.83240165631469</v>
      </c>
      <c r="AZ81" s="53">
        <f t="shared" si="43"/>
        <v>108.875</v>
      </c>
      <c r="BA81" s="53">
        <f t="shared" si="40"/>
        <v>1.119011725890376</v>
      </c>
      <c r="BB81" s="53">
        <f t="shared" si="44"/>
        <v>12.243115942028979</v>
      </c>
      <c r="BC81" s="53">
        <f t="shared" si="41"/>
        <v>1.217391304347826</v>
      </c>
      <c r="BE81" s="5"/>
      <c r="BF81" s="70"/>
      <c r="BG81" s="70"/>
      <c r="BH81" s="70"/>
      <c r="BI81" s="70"/>
      <c r="BJ81" s="73"/>
      <c r="BK81" s="73"/>
      <c r="BL81" s="70"/>
      <c r="BM81" s="70"/>
      <c r="BN81" s="70"/>
      <c r="BO81" s="70"/>
      <c r="BP81" s="70"/>
      <c r="BQ81" s="70"/>
      <c r="BR81" s="70"/>
      <c r="BS81" s="70"/>
      <c r="BT81" s="70"/>
      <c r="BU81" s="70"/>
      <c r="BV81" s="70"/>
      <c r="BW81" s="73"/>
      <c r="BX81" s="73"/>
      <c r="BY81" s="70"/>
      <c r="BZ81" s="70"/>
    </row>
    <row r="82" spans="1:78" ht="12.75">
      <c r="A82" s="2">
        <v>560572</v>
      </c>
      <c r="B82" s="5" t="s">
        <v>124</v>
      </c>
      <c r="C82" s="40">
        <v>0.46875</v>
      </c>
      <c r="D82" s="21"/>
      <c r="E82" s="3">
        <v>35533</v>
      </c>
      <c r="F82" s="5">
        <v>0.006</v>
      </c>
      <c r="G82" s="5">
        <v>0.0027</v>
      </c>
      <c r="H82" s="5">
        <v>0.051</v>
      </c>
      <c r="I82" s="5">
        <v>1.32</v>
      </c>
      <c r="J82" s="5">
        <v>0.01</v>
      </c>
      <c r="K82" s="5">
        <v>0.025</v>
      </c>
      <c r="L82" s="5">
        <v>0.005</v>
      </c>
      <c r="M82" s="5">
        <v>0.183</v>
      </c>
      <c r="N82" s="5">
        <v>0.347</v>
      </c>
      <c r="O82" s="5">
        <v>0.217</v>
      </c>
      <c r="P82" s="5">
        <v>1.84</v>
      </c>
      <c r="Q82" s="5">
        <v>0.64</v>
      </c>
      <c r="R82" s="5">
        <v>2.23</v>
      </c>
      <c r="S82" s="5">
        <v>5.74</v>
      </c>
      <c r="T82" s="50">
        <v>15</v>
      </c>
      <c r="U82" s="50">
        <v>14</v>
      </c>
      <c r="V82" s="20">
        <v>0.05</v>
      </c>
      <c r="W82" s="20">
        <v>0.7009</v>
      </c>
      <c r="X82" s="20">
        <v>0.002</v>
      </c>
      <c r="Y82" s="20">
        <v>0.002</v>
      </c>
      <c r="Z82" s="5">
        <v>0.5</v>
      </c>
      <c r="AA82" s="18">
        <f t="shared" si="25"/>
        <v>0.035</v>
      </c>
      <c r="AB82" s="13">
        <f t="shared" si="26"/>
        <v>0.2142857142857143</v>
      </c>
      <c r="AC82" s="13">
        <f t="shared" si="20"/>
        <v>0.09818181818181818</v>
      </c>
      <c r="AD82" s="13">
        <f t="shared" si="27"/>
        <v>5.666666666666666</v>
      </c>
      <c r="AE82" s="13">
        <f t="shared" si="28"/>
        <v>188.57142857142858</v>
      </c>
      <c r="AF82" s="13">
        <f t="shared" si="29"/>
        <v>0.7142857142857143</v>
      </c>
      <c r="AG82" s="13">
        <f t="shared" si="30"/>
        <v>1.7857142857142858</v>
      </c>
      <c r="AH82" s="13">
        <f t="shared" si="31"/>
        <v>0.4838709677419355</v>
      </c>
      <c r="AI82" s="13">
        <f t="shared" si="32"/>
        <v>4.692307692307692</v>
      </c>
      <c r="AJ82" s="13">
        <f t="shared" si="33"/>
        <v>17.349999999999998</v>
      </c>
      <c r="AK82" s="13">
        <f t="shared" si="34"/>
        <v>18.083333333333332</v>
      </c>
      <c r="AL82" s="13">
        <f t="shared" si="35"/>
        <v>80</v>
      </c>
      <c r="AM82" s="13">
        <f t="shared" si="36"/>
        <v>40</v>
      </c>
      <c r="AN82" s="13">
        <f t="shared" si="37"/>
        <v>63.71428571428571</v>
      </c>
      <c r="AO82" s="18"/>
      <c r="AP82" s="18"/>
      <c r="AQ82" s="18"/>
      <c r="AR82" s="13">
        <f t="shared" si="21"/>
        <v>4.838709677419355</v>
      </c>
      <c r="AS82" s="13">
        <f t="shared" si="22"/>
        <v>43.80625</v>
      </c>
      <c r="AT82" s="13">
        <f t="shared" si="23"/>
        <v>0.06349206349206349</v>
      </c>
      <c r="AU82" s="13">
        <f t="shared" si="24"/>
        <v>0.061538461538461535</v>
      </c>
      <c r="AV82" s="5"/>
      <c r="AW82" s="13">
        <f t="shared" si="38"/>
        <v>1.8197008586099825</v>
      </c>
      <c r="AX82" s="13">
        <f t="shared" si="39"/>
        <v>2.5</v>
      </c>
      <c r="AY82" s="53">
        <f t="shared" si="42"/>
        <v>120.83992673992674</v>
      </c>
      <c r="AZ82" s="53">
        <f t="shared" si="43"/>
        <v>105.5</v>
      </c>
      <c r="BA82" s="53">
        <f t="shared" si="40"/>
        <v>1.1454021491936184</v>
      </c>
      <c r="BB82" s="53">
        <f t="shared" si="44"/>
        <v>14.625641025641016</v>
      </c>
      <c r="BC82" s="53">
        <f t="shared" si="41"/>
        <v>1.2556053811659194</v>
      </c>
      <c r="BE82" s="5"/>
      <c r="BF82" s="70"/>
      <c r="BG82" s="70"/>
      <c r="BH82" s="70"/>
      <c r="BI82" s="70"/>
      <c r="BJ82" s="73"/>
      <c r="BK82" s="73"/>
      <c r="BL82" s="70"/>
      <c r="BM82" s="70"/>
      <c r="BN82" s="70"/>
      <c r="BO82" s="70"/>
      <c r="BP82" s="70"/>
      <c r="BQ82" s="70"/>
      <c r="BR82" s="70"/>
      <c r="BS82" s="70"/>
      <c r="BT82" s="70"/>
      <c r="BU82" s="70"/>
      <c r="BV82" s="70"/>
      <c r="BW82" s="73"/>
      <c r="BX82" s="73"/>
      <c r="BY82" s="70"/>
      <c r="BZ82" s="70"/>
    </row>
    <row r="83" spans="1:78" ht="12.75">
      <c r="A83" s="2">
        <v>568789</v>
      </c>
      <c r="B83" s="2" t="s">
        <v>125</v>
      </c>
      <c r="C83" s="40">
        <v>0.5659722222222222</v>
      </c>
      <c r="D83" s="21"/>
      <c r="E83" s="3">
        <v>35545</v>
      </c>
      <c r="F83" s="5">
        <v>0.006</v>
      </c>
      <c r="G83" s="5">
        <v>0.002</v>
      </c>
      <c r="H83" s="5">
        <v>0.0465</v>
      </c>
      <c r="I83" s="5">
        <v>1.757</v>
      </c>
      <c r="J83" s="5">
        <v>0.0142</v>
      </c>
      <c r="K83" s="5">
        <v>0.038</v>
      </c>
      <c r="L83" s="5">
        <v>0.005</v>
      </c>
      <c r="M83" s="5">
        <v>0.148</v>
      </c>
      <c r="N83" s="5">
        <v>0.362</v>
      </c>
      <c r="O83" s="5">
        <v>0.205</v>
      </c>
      <c r="P83" s="5">
        <v>1.936</v>
      </c>
      <c r="Q83" s="5">
        <v>0.66</v>
      </c>
      <c r="R83" s="5">
        <v>2.27</v>
      </c>
      <c r="S83" s="5">
        <v>5.73</v>
      </c>
      <c r="T83" s="50">
        <v>17</v>
      </c>
      <c r="U83" s="50">
        <v>14</v>
      </c>
      <c r="V83" s="20">
        <v>0.1352</v>
      </c>
      <c r="W83" s="20">
        <v>0.6878</v>
      </c>
      <c r="X83" s="20">
        <v>0.002</v>
      </c>
      <c r="Y83" s="20">
        <v>0.0029</v>
      </c>
      <c r="Z83" s="5">
        <v>0.99</v>
      </c>
      <c r="AA83" s="18">
        <f t="shared" si="25"/>
        <v>0.052199999999999996</v>
      </c>
      <c r="AB83" s="13">
        <f t="shared" si="26"/>
        <v>0.2142857142857143</v>
      </c>
      <c r="AC83" s="13">
        <f t="shared" si="20"/>
        <v>0.07272727272727272</v>
      </c>
      <c r="AD83" s="13">
        <f t="shared" si="27"/>
        <v>5.166666666666667</v>
      </c>
      <c r="AE83" s="13">
        <f t="shared" si="28"/>
        <v>251</v>
      </c>
      <c r="AF83" s="13">
        <f t="shared" si="29"/>
        <v>1.0142857142857142</v>
      </c>
      <c r="AG83" s="13">
        <f t="shared" si="30"/>
        <v>2.7142857142857144</v>
      </c>
      <c r="AH83" s="13">
        <f t="shared" si="31"/>
        <v>0.4838709677419355</v>
      </c>
      <c r="AI83" s="13">
        <f t="shared" si="32"/>
        <v>3.7948717948717947</v>
      </c>
      <c r="AJ83" s="13">
        <f t="shared" si="33"/>
        <v>18.099999999999998</v>
      </c>
      <c r="AK83" s="13">
        <f t="shared" si="34"/>
        <v>17.083333333333332</v>
      </c>
      <c r="AL83" s="13">
        <f t="shared" si="35"/>
        <v>84.17391304347825</v>
      </c>
      <c r="AM83" s="13">
        <f t="shared" si="36"/>
        <v>41.25</v>
      </c>
      <c r="AN83" s="13">
        <f t="shared" si="37"/>
        <v>64.85714285714286</v>
      </c>
      <c r="AO83" s="18"/>
      <c r="AP83" s="18"/>
      <c r="AQ83" s="18"/>
      <c r="AR83" s="13">
        <f t="shared" si="21"/>
        <v>13.083870967741934</v>
      </c>
      <c r="AS83" s="13">
        <f t="shared" si="22"/>
        <v>42.9875</v>
      </c>
      <c r="AT83" s="13">
        <f t="shared" si="23"/>
        <v>0.06349206349206349</v>
      </c>
      <c r="AU83" s="13">
        <f t="shared" si="24"/>
        <v>0.08923076923076922</v>
      </c>
      <c r="AV83" s="5"/>
      <c r="AW83" s="13">
        <f t="shared" si="38"/>
        <v>1.8620871366628657</v>
      </c>
      <c r="AX83" s="13">
        <f t="shared" si="39"/>
        <v>3.7285714285714286</v>
      </c>
      <c r="AY83" s="53">
        <f t="shared" si="42"/>
        <v>124.16640388596909</v>
      </c>
      <c r="AZ83" s="53">
        <f t="shared" si="43"/>
        <v>108.82142857142858</v>
      </c>
      <c r="BA83" s="53">
        <f t="shared" si="40"/>
        <v>1.141010603481173</v>
      </c>
      <c r="BB83" s="53">
        <f t="shared" si="44"/>
        <v>14.3306896002548</v>
      </c>
      <c r="BC83" s="53">
        <f t="shared" si="41"/>
        <v>1.297835663665964</v>
      </c>
      <c r="BE83" s="5"/>
      <c r="BF83" s="70"/>
      <c r="BG83" s="70"/>
      <c r="BH83" s="70"/>
      <c r="BI83" s="70"/>
      <c r="BJ83" s="73"/>
      <c r="BK83" s="73"/>
      <c r="BL83" s="70"/>
      <c r="BM83" s="70"/>
      <c r="BN83" s="70"/>
      <c r="BO83" s="70"/>
      <c r="BP83" s="70"/>
      <c r="BQ83" s="70"/>
      <c r="BR83" s="70"/>
      <c r="BS83" s="70"/>
      <c r="BT83" s="70"/>
      <c r="BU83" s="70"/>
      <c r="BV83" s="70"/>
      <c r="BW83" s="73"/>
      <c r="BX83" s="73"/>
      <c r="BY83" s="70"/>
      <c r="BZ83" s="70"/>
    </row>
    <row r="84" spans="1:78" ht="12.75">
      <c r="A84" s="2">
        <v>568790</v>
      </c>
      <c r="B84" s="2" t="s">
        <v>126</v>
      </c>
      <c r="C84" s="40">
        <v>0.5034722222222222</v>
      </c>
      <c r="D84" s="21"/>
      <c r="E84" s="3">
        <v>35553</v>
      </c>
      <c r="F84" s="5">
        <v>0.006</v>
      </c>
      <c r="G84" s="5">
        <v>0.0025</v>
      </c>
      <c r="H84" s="5">
        <v>0.052</v>
      </c>
      <c r="I84" s="5">
        <v>1.775</v>
      </c>
      <c r="J84" s="5">
        <v>0.01</v>
      </c>
      <c r="K84" s="5">
        <v>0.025</v>
      </c>
      <c r="L84" s="5">
        <v>0.005</v>
      </c>
      <c r="M84" s="5">
        <v>0.199</v>
      </c>
      <c r="N84" s="5">
        <v>0.356</v>
      </c>
      <c r="O84" s="5">
        <v>0.226</v>
      </c>
      <c r="P84" s="5">
        <v>1.815</v>
      </c>
      <c r="Q84" s="5">
        <v>0.66</v>
      </c>
      <c r="R84" s="5">
        <v>2.17</v>
      </c>
      <c r="S84" s="5">
        <v>5.68</v>
      </c>
      <c r="T84" s="50">
        <v>17</v>
      </c>
      <c r="U84" s="50">
        <v>15</v>
      </c>
      <c r="V84" s="20">
        <v>0.0687</v>
      </c>
      <c r="W84" s="20">
        <v>0.7524</v>
      </c>
      <c r="X84" s="20">
        <v>0.0022</v>
      </c>
      <c r="Y84" s="20">
        <v>0.0033</v>
      </c>
      <c r="Z84" s="5">
        <v>0.77</v>
      </c>
      <c r="AA84" s="18">
        <f t="shared" si="25"/>
        <v>0.035</v>
      </c>
      <c r="AB84" s="13">
        <f t="shared" si="26"/>
        <v>0.2142857142857143</v>
      </c>
      <c r="AC84" s="13">
        <f t="shared" si="20"/>
        <v>0.09090909090909091</v>
      </c>
      <c r="AD84" s="13">
        <f t="shared" si="27"/>
        <v>5.777777777777778</v>
      </c>
      <c r="AE84" s="13">
        <f t="shared" si="28"/>
        <v>253.57142857142856</v>
      </c>
      <c r="AF84" s="13">
        <f t="shared" si="29"/>
        <v>0.7142857142857143</v>
      </c>
      <c r="AG84" s="13">
        <f t="shared" si="30"/>
        <v>1.7857142857142858</v>
      </c>
      <c r="AH84" s="13">
        <f t="shared" si="31"/>
        <v>0.4838709677419355</v>
      </c>
      <c r="AI84" s="13">
        <f t="shared" si="32"/>
        <v>5.102564102564102</v>
      </c>
      <c r="AJ84" s="13">
        <f t="shared" si="33"/>
        <v>17.8</v>
      </c>
      <c r="AK84" s="13">
        <f t="shared" si="34"/>
        <v>18.833333333333332</v>
      </c>
      <c r="AL84" s="13">
        <f t="shared" si="35"/>
        <v>78.91304347826086</v>
      </c>
      <c r="AM84" s="13">
        <f t="shared" si="36"/>
        <v>41.25</v>
      </c>
      <c r="AN84" s="13">
        <f t="shared" si="37"/>
        <v>62</v>
      </c>
      <c r="AO84" s="18"/>
      <c r="AP84" s="18"/>
      <c r="AQ84" s="18"/>
      <c r="AR84" s="13">
        <f t="shared" si="21"/>
        <v>6.648387096774194</v>
      </c>
      <c r="AS84" s="13">
        <f t="shared" si="22"/>
        <v>47.025</v>
      </c>
      <c r="AT84" s="13">
        <f t="shared" si="23"/>
        <v>0.06984126984126986</v>
      </c>
      <c r="AU84" s="13">
        <f t="shared" si="24"/>
        <v>0.10153846153846154</v>
      </c>
      <c r="AV84" s="5"/>
      <c r="AW84" s="13">
        <f t="shared" si="38"/>
        <v>2.089296130854041</v>
      </c>
      <c r="AX84" s="13">
        <f t="shared" si="39"/>
        <v>2.5</v>
      </c>
      <c r="AY84" s="53">
        <f t="shared" si="42"/>
        <v>121.36322662844401</v>
      </c>
      <c r="AZ84" s="53">
        <f t="shared" si="43"/>
        <v>105.03571428571428</v>
      </c>
      <c r="BA84" s="53">
        <f t="shared" si="40"/>
        <v>1.1554472443374473</v>
      </c>
      <c r="BB84" s="53">
        <f t="shared" si="44"/>
        <v>15.61322662844401</v>
      </c>
      <c r="BC84" s="53">
        <f t="shared" si="41"/>
        <v>1.2727910238429172</v>
      </c>
      <c r="BE84" s="5"/>
      <c r="BF84" s="70"/>
      <c r="BG84" s="70"/>
      <c r="BH84" s="70"/>
      <c r="BI84" s="70"/>
      <c r="BJ84" s="73"/>
      <c r="BK84" s="73"/>
      <c r="BL84" s="70"/>
      <c r="BM84" s="70"/>
      <c r="BN84" s="70"/>
      <c r="BO84" s="70"/>
      <c r="BP84" s="70"/>
      <c r="BQ84" s="70"/>
      <c r="BR84" s="70"/>
      <c r="BS84" s="70"/>
      <c r="BT84" s="70"/>
      <c r="BU84" s="70"/>
      <c r="BV84" s="70"/>
      <c r="BW84" s="73"/>
      <c r="BX84" s="73"/>
      <c r="BY84" s="70"/>
      <c r="BZ84" s="70"/>
    </row>
    <row r="85" spans="1:78" ht="12.75">
      <c r="A85" s="2">
        <v>568791</v>
      </c>
      <c r="B85" s="2" t="s">
        <v>127</v>
      </c>
      <c r="C85" s="40">
        <v>0.5694444444444444</v>
      </c>
      <c r="D85" s="21"/>
      <c r="E85" s="3">
        <v>35567</v>
      </c>
      <c r="F85" s="5">
        <v>0.006</v>
      </c>
      <c r="G85" s="5">
        <v>0.0033</v>
      </c>
      <c r="H85" s="5">
        <v>0.052</v>
      </c>
      <c r="I85" s="5">
        <v>1.66</v>
      </c>
      <c r="J85" s="5">
        <v>0.01</v>
      </c>
      <c r="K85" s="5">
        <v>0.031</v>
      </c>
      <c r="L85" s="5">
        <v>0.005</v>
      </c>
      <c r="M85" s="5">
        <v>0.182</v>
      </c>
      <c r="N85" s="5">
        <v>0.334</v>
      </c>
      <c r="O85" s="5">
        <v>0.192</v>
      </c>
      <c r="P85" s="5">
        <v>1.821</v>
      </c>
      <c r="Q85" s="5">
        <v>0.65</v>
      </c>
      <c r="R85" s="5">
        <v>2.23</v>
      </c>
      <c r="S85" s="5">
        <v>5.68</v>
      </c>
      <c r="T85" s="50">
        <v>17</v>
      </c>
      <c r="U85" s="50">
        <v>14</v>
      </c>
      <c r="V85" s="20">
        <v>0.05</v>
      </c>
      <c r="W85" s="20">
        <v>0.73</v>
      </c>
      <c r="X85" s="20">
        <v>0.0021</v>
      </c>
      <c r="Y85" s="20">
        <v>0.0063</v>
      </c>
      <c r="Z85" s="5">
        <v>1.16</v>
      </c>
      <c r="AA85" s="18">
        <f t="shared" si="25"/>
        <v>0.041</v>
      </c>
      <c r="AB85" s="13">
        <f t="shared" si="26"/>
        <v>0.2142857142857143</v>
      </c>
      <c r="AC85" s="13">
        <f t="shared" si="20"/>
        <v>0.12000000000000001</v>
      </c>
      <c r="AD85" s="13">
        <f t="shared" si="27"/>
        <v>5.777777777777778</v>
      </c>
      <c r="AE85" s="13">
        <f t="shared" si="28"/>
        <v>237.14285714285714</v>
      </c>
      <c r="AF85" s="13">
        <f t="shared" si="29"/>
        <v>0.7142857142857143</v>
      </c>
      <c r="AG85" s="13">
        <f t="shared" si="30"/>
        <v>2.2142857142857144</v>
      </c>
      <c r="AH85" s="13">
        <f t="shared" si="31"/>
        <v>0.4838709677419355</v>
      </c>
      <c r="AI85" s="13">
        <f t="shared" si="32"/>
        <v>4.666666666666666</v>
      </c>
      <c r="AJ85" s="13">
        <f t="shared" si="33"/>
        <v>16.7</v>
      </c>
      <c r="AK85" s="13">
        <f t="shared" si="34"/>
        <v>16</v>
      </c>
      <c r="AL85" s="13">
        <f t="shared" si="35"/>
        <v>79.17391304347827</v>
      </c>
      <c r="AM85" s="13">
        <f t="shared" si="36"/>
        <v>40.625</v>
      </c>
      <c r="AN85" s="13">
        <f t="shared" si="37"/>
        <v>63.71428571428571</v>
      </c>
      <c r="AO85" s="18"/>
      <c r="AP85" s="18"/>
      <c r="AQ85" s="18"/>
      <c r="AR85" s="13">
        <f t="shared" si="21"/>
        <v>4.838709677419355</v>
      </c>
      <c r="AS85" s="13">
        <f t="shared" si="22"/>
        <v>45.625</v>
      </c>
      <c r="AT85" s="13">
        <f t="shared" si="23"/>
        <v>0.06666666666666665</v>
      </c>
      <c r="AU85" s="13">
        <f t="shared" si="24"/>
        <v>0.19384615384615383</v>
      </c>
      <c r="AV85" s="5"/>
      <c r="AW85" s="13">
        <f t="shared" si="38"/>
        <v>2.089296130854041</v>
      </c>
      <c r="AX85" s="13">
        <f t="shared" si="39"/>
        <v>2.928571428571429</v>
      </c>
      <c r="AY85" s="53">
        <f t="shared" si="42"/>
        <v>117.25486542443065</v>
      </c>
      <c r="AZ85" s="53">
        <f t="shared" si="43"/>
        <v>106.55357142857142</v>
      </c>
      <c r="BA85" s="53">
        <f t="shared" si="40"/>
        <v>1.100431115094372</v>
      </c>
      <c r="BB85" s="53">
        <f t="shared" si="44"/>
        <v>9.987008281573509</v>
      </c>
      <c r="BC85" s="53">
        <f t="shared" si="41"/>
        <v>1.2426398908169236</v>
      </c>
      <c r="BE85" s="5"/>
      <c r="BF85" s="70"/>
      <c r="BG85" s="70"/>
      <c r="BH85" s="70"/>
      <c r="BI85" s="70"/>
      <c r="BJ85" s="73"/>
      <c r="BK85" s="73"/>
      <c r="BL85" s="70"/>
      <c r="BM85" s="70"/>
      <c r="BN85" s="70"/>
      <c r="BO85" s="70"/>
      <c r="BP85" s="70"/>
      <c r="BQ85" s="70"/>
      <c r="BR85" s="70"/>
      <c r="BS85" s="70"/>
      <c r="BT85" s="70"/>
      <c r="BU85" s="70"/>
      <c r="BV85" s="70"/>
      <c r="BW85" s="73"/>
      <c r="BX85" s="73"/>
      <c r="BY85" s="70"/>
      <c r="BZ85" s="70"/>
    </row>
    <row r="86" spans="1:78" s="19" customFormat="1" ht="12.75">
      <c r="A86" s="2">
        <v>568792</v>
      </c>
      <c r="B86" s="2" t="s">
        <v>128</v>
      </c>
      <c r="C86" s="40">
        <v>0.37847222222222227</v>
      </c>
      <c r="D86" s="21"/>
      <c r="E86" s="3">
        <v>35574</v>
      </c>
      <c r="F86" s="5">
        <v>0.006</v>
      </c>
      <c r="G86" s="5">
        <v>0.0028</v>
      </c>
      <c r="H86" s="5">
        <v>0.0464</v>
      </c>
      <c r="I86" s="5">
        <v>1.651</v>
      </c>
      <c r="J86" s="5">
        <v>0.0104</v>
      </c>
      <c r="K86" s="5">
        <v>0.025</v>
      </c>
      <c r="L86" s="5">
        <v>0.005</v>
      </c>
      <c r="M86" s="5">
        <v>0.197</v>
      </c>
      <c r="N86" s="5">
        <v>0.342</v>
      </c>
      <c r="O86" s="5">
        <v>0.218</v>
      </c>
      <c r="P86" s="5">
        <v>1.756</v>
      </c>
      <c r="Q86" s="5">
        <v>0.64</v>
      </c>
      <c r="R86" s="5">
        <v>2.21</v>
      </c>
      <c r="S86" s="5">
        <v>5.66</v>
      </c>
      <c r="T86" s="50">
        <v>17</v>
      </c>
      <c r="U86" s="50">
        <v>15</v>
      </c>
      <c r="V86" s="20">
        <v>0.05</v>
      </c>
      <c r="W86" s="20">
        <v>0.6318</v>
      </c>
      <c r="X86" s="20">
        <v>0.002</v>
      </c>
      <c r="Y86" s="20">
        <v>0.0029</v>
      </c>
      <c r="Z86" s="5">
        <v>1.73</v>
      </c>
      <c r="AA86" s="18">
        <f t="shared" si="25"/>
        <v>0.0354</v>
      </c>
      <c r="AB86" s="13">
        <f t="shared" si="26"/>
        <v>0.2142857142857143</v>
      </c>
      <c r="AC86" s="13">
        <f aca="true" t="shared" si="45" ref="AC86:AC119">$G86/55*2*1000</f>
        <v>0.10181818181818181</v>
      </c>
      <c r="AD86" s="13">
        <f t="shared" si="27"/>
        <v>5.155555555555555</v>
      </c>
      <c r="AE86" s="13">
        <f t="shared" si="28"/>
        <v>235.85714285714286</v>
      </c>
      <c r="AF86" s="13">
        <f t="shared" si="29"/>
        <v>0.7428571428571429</v>
      </c>
      <c r="AG86" s="13">
        <f t="shared" si="30"/>
        <v>1.7857142857142858</v>
      </c>
      <c r="AH86" s="13">
        <f t="shared" si="31"/>
        <v>0.4838709677419355</v>
      </c>
      <c r="AI86" s="13">
        <f t="shared" si="32"/>
        <v>5.051282051282051</v>
      </c>
      <c r="AJ86" s="13">
        <f t="shared" si="33"/>
        <v>17.1</v>
      </c>
      <c r="AK86" s="13">
        <f t="shared" si="34"/>
        <v>18.166666666666668</v>
      </c>
      <c r="AL86" s="13">
        <f t="shared" si="35"/>
        <v>76.34782608695652</v>
      </c>
      <c r="AM86" s="13">
        <f t="shared" si="36"/>
        <v>40</v>
      </c>
      <c r="AN86" s="13">
        <f t="shared" si="37"/>
        <v>63.14285714285714</v>
      </c>
      <c r="AO86" s="18"/>
      <c r="AP86" s="18"/>
      <c r="AQ86" s="18"/>
      <c r="AR86" s="13">
        <f t="shared" si="21"/>
        <v>4.838709677419355</v>
      </c>
      <c r="AS86" s="13">
        <f t="shared" si="22"/>
        <v>39.487500000000004</v>
      </c>
      <c r="AT86" s="13">
        <f t="shared" si="23"/>
        <v>0.06349206349206349</v>
      </c>
      <c r="AU86" s="13">
        <f t="shared" si="24"/>
        <v>0.08923076923076922</v>
      </c>
      <c r="AV86" s="20"/>
      <c r="AW86" s="13">
        <f t="shared" si="38"/>
        <v>2.187761623949552</v>
      </c>
      <c r="AX86" s="13">
        <f t="shared" si="39"/>
        <v>2.5285714285714285</v>
      </c>
      <c r="AY86" s="53">
        <f t="shared" si="42"/>
        <v>117.40863194776239</v>
      </c>
      <c r="AZ86" s="53">
        <f t="shared" si="43"/>
        <v>104.92857142857142</v>
      </c>
      <c r="BA86" s="53">
        <f t="shared" si="40"/>
        <v>1.11893862986295</v>
      </c>
      <c r="BB86" s="53">
        <f t="shared" si="44"/>
        <v>11.737203376333824</v>
      </c>
      <c r="BC86" s="53">
        <f t="shared" si="41"/>
        <v>1.2091284674404879</v>
      </c>
      <c r="BD86" s="110"/>
      <c r="BE86" s="20"/>
      <c r="BF86" s="70"/>
      <c r="BG86" s="70"/>
      <c r="BH86" s="70"/>
      <c r="BI86" s="70"/>
      <c r="BJ86" s="73"/>
      <c r="BK86" s="73"/>
      <c r="BL86" s="70"/>
      <c r="BM86" s="70"/>
      <c r="BN86" s="70"/>
      <c r="BO86" s="70"/>
      <c r="BP86" s="70"/>
      <c r="BQ86" s="70"/>
      <c r="BR86" s="70"/>
      <c r="BS86" s="70"/>
      <c r="BT86" s="70"/>
      <c r="BU86" s="70"/>
      <c r="BV86" s="70"/>
      <c r="BW86" s="73"/>
      <c r="BX86" s="73"/>
      <c r="BY86" s="70"/>
      <c r="BZ86" s="70"/>
    </row>
    <row r="87" spans="1:78" s="19" customFormat="1" ht="12.75">
      <c r="A87" s="2">
        <v>568793</v>
      </c>
      <c r="B87" s="2" t="s">
        <v>129</v>
      </c>
      <c r="C87" s="40">
        <v>0.5520833333333334</v>
      </c>
      <c r="D87" s="21"/>
      <c r="E87" s="3">
        <v>35582</v>
      </c>
      <c r="F87" s="5">
        <v>0.006</v>
      </c>
      <c r="G87" s="5">
        <v>0.002</v>
      </c>
      <c r="H87" s="5">
        <v>0.0412</v>
      </c>
      <c r="I87" s="5">
        <v>1.735</v>
      </c>
      <c r="J87" s="5">
        <v>0.01</v>
      </c>
      <c r="K87" s="5">
        <v>0.025</v>
      </c>
      <c r="L87" s="5">
        <v>0.005</v>
      </c>
      <c r="M87" s="5">
        <v>0.18</v>
      </c>
      <c r="N87" s="5">
        <v>0.363</v>
      </c>
      <c r="O87" s="5">
        <v>0.215</v>
      </c>
      <c r="P87" s="5">
        <v>1.847</v>
      </c>
      <c r="Q87" s="5">
        <v>0.67</v>
      </c>
      <c r="R87" s="5">
        <v>2.23</v>
      </c>
      <c r="S87" s="5">
        <v>5.67</v>
      </c>
      <c r="T87" s="50">
        <v>17</v>
      </c>
      <c r="U87" s="50">
        <v>14</v>
      </c>
      <c r="V87" s="20">
        <v>0.05</v>
      </c>
      <c r="W87" s="20">
        <v>0.7217</v>
      </c>
      <c r="X87" s="20">
        <v>0.002</v>
      </c>
      <c r="Y87" s="20">
        <v>0.0046</v>
      </c>
      <c r="Z87" s="5">
        <v>1.45</v>
      </c>
      <c r="AA87" s="18">
        <f t="shared" si="25"/>
        <v>0.035</v>
      </c>
      <c r="AB87" s="13">
        <f t="shared" si="26"/>
        <v>0.2142857142857143</v>
      </c>
      <c r="AC87" s="13">
        <f t="shared" si="45"/>
        <v>0.07272727272727272</v>
      </c>
      <c r="AD87" s="13">
        <f t="shared" si="27"/>
        <v>4.5777777777777775</v>
      </c>
      <c r="AE87" s="13">
        <f t="shared" si="28"/>
        <v>247.85714285714286</v>
      </c>
      <c r="AF87" s="13">
        <f t="shared" si="29"/>
        <v>0.7142857142857143</v>
      </c>
      <c r="AG87" s="13">
        <f t="shared" si="30"/>
        <v>1.7857142857142858</v>
      </c>
      <c r="AH87" s="13">
        <f t="shared" si="31"/>
        <v>0.4838709677419355</v>
      </c>
      <c r="AI87" s="13">
        <f t="shared" si="32"/>
        <v>4.615384615384615</v>
      </c>
      <c r="AJ87" s="13">
        <f t="shared" si="33"/>
        <v>18.15</v>
      </c>
      <c r="AK87" s="13">
        <f t="shared" si="34"/>
        <v>17.916666666666668</v>
      </c>
      <c r="AL87" s="13">
        <f t="shared" si="35"/>
        <v>80.30434782608697</v>
      </c>
      <c r="AM87" s="13">
        <f t="shared" si="36"/>
        <v>41.875</v>
      </c>
      <c r="AN87" s="13">
        <f t="shared" si="37"/>
        <v>63.71428571428571</v>
      </c>
      <c r="AO87" s="18"/>
      <c r="AP87" s="18"/>
      <c r="AQ87" s="18"/>
      <c r="AR87" s="13">
        <f t="shared" si="21"/>
        <v>4.838709677419355</v>
      </c>
      <c r="AS87" s="13">
        <f t="shared" si="22"/>
        <v>45.10625</v>
      </c>
      <c r="AT87" s="13">
        <f t="shared" si="23"/>
        <v>0.06349206349206349</v>
      </c>
      <c r="AU87" s="13">
        <f t="shared" si="24"/>
        <v>0.14153846153846153</v>
      </c>
      <c r="AV87" s="20"/>
      <c r="AW87" s="13">
        <f t="shared" si="38"/>
        <v>2.1379620895022327</v>
      </c>
      <c r="AX87" s="13">
        <f t="shared" si="39"/>
        <v>2.5</v>
      </c>
      <c r="AY87" s="53">
        <f t="shared" si="42"/>
        <v>121.70068482242397</v>
      </c>
      <c r="AZ87" s="53">
        <f t="shared" si="43"/>
        <v>107.375</v>
      </c>
      <c r="BA87" s="53">
        <f t="shared" si="40"/>
        <v>1.1334173208141929</v>
      </c>
      <c r="BB87" s="53">
        <f t="shared" si="44"/>
        <v>13.611399108138244</v>
      </c>
      <c r="BC87" s="53">
        <f t="shared" si="41"/>
        <v>1.2603821407681812</v>
      </c>
      <c r="BD87" s="110"/>
      <c r="BE87" s="20"/>
      <c r="BF87" s="70"/>
      <c r="BG87" s="70"/>
      <c r="BH87" s="70"/>
      <c r="BI87" s="70"/>
      <c r="BJ87" s="73"/>
      <c r="BK87" s="73"/>
      <c r="BL87" s="70"/>
      <c r="BM87" s="70"/>
      <c r="BN87" s="70"/>
      <c r="BO87" s="70"/>
      <c r="BP87" s="70"/>
      <c r="BQ87" s="70"/>
      <c r="BR87" s="70"/>
      <c r="BS87" s="70"/>
      <c r="BT87" s="70"/>
      <c r="BU87" s="70"/>
      <c r="BV87" s="70"/>
      <c r="BW87" s="73"/>
      <c r="BX87" s="73"/>
      <c r="BY87" s="70"/>
      <c r="BZ87" s="70"/>
    </row>
    <row r="88" spans="1:78" s="19" customFormat="1" ht="12.75">
      <c r="A88" s="2">
        <v>568794</v>
      </c>
      <c r="B88" s="2" t="s">
        <v>130</v>
      </c>
      <c r="C88" s="40">
        <v>0.4826388888888889</v>
      </c>
      <c r="D88" s="21"/>
      <c r="E88" s="3">
        <v>35589</v>
      </c>
      <c r="F88" s="5">
        <v>0.006</v>
      </c>
      <c r="G88" s="5">
        <v>0.002</v>
      </c>
      <c r="H88" s="5">
        <v>0.02</v>
      </c>
      <c r="I88" s="5">
        <v>1.693</v>
      </c>
      <c r="J88" s="5">
        <v>0.01</v>
      </c>
      <c r="K88" s="5">
        <v>0.025</v>
      </c>
      <c r="L88" s="5">
        <v>0.005</v>
      </c>
      <c r="M88" s="5">
        <v>0.148</v>
      </c>
      <c r="N88" s="5">
        <v>0.376</v>
      </c>
      <c r="O88" s="5">
        <v>0.205</v>
      </c>
      <c r="P88" s="5">
        <v>1.847</v>
      </c>
      <c r="Q88" s="45">
        <v>1.26</v>
      </c>
      <c r="R88" s="5">
        <v>2.18</v>
      </c>
      <c r="S88" s="5">
        <v>5.79</v>
      </c>
      <c r="T88" s="50">
        <v>17</v>
      </c>
      <c r="U88" s="50">
        <v>14</v>
      </c>
      <c r="V88" s="20">
        <v>0.0857</v>
      </c>
      <c r="W88" s="20">
        <v>0.6291</v>
      </c>
      <c r="X88" s="20">
        <v>0.002</v>
      </c>
      <c r="Y88" s="20">
        <v>0.002</v>
      </c>
      <c r="Z88" s="5">
        <v>1.05</v>
      </c>
      <c r="AA88" s="18">
        <f t="shared" si="25"/>
        <v>0.035</v>
      </c>
      <c r="AB88" s="13">
        <f t="shared" si="26"/>
        <v>0.2142857142857143</v>
      </c>
      <c r="AC88" s="13">
        <f t="shared" si="45"/>
        <v>0.07272727272727272</v>
      </c>
      <c r="AD88" s="13">
        <f t="shared" si="27"/>
        <v>2.2222222222222223</v>
      </c>
      <c r="AE88" s="13">
        <f t="shared" si="28"/>
        <v>241.85714285714286</v>
      </c>
      <c r="AF88" s="13">
        <f t="shared" si="29"/>
        <v>0.7142857142857143</v>
      </c>
      <c r="AG88" s="13">
        <f t="shared" si="30"/>
        <v>1.7857142857142858</v>
      </c>
      <c r="AH88" s="13">
        <f t="shared" si="31"/>
        <v>0.4838709677419355</v>
      </c>
      <c r="AI88" s="13">
        <f t="shared" si="32"/>
        <v>3.7948717948717947</v>
      </c>
      <c r="AJ88" s="13">
        <f t="shared" si="33"/>
        <v>18.8</v>
      </c>
      <c r="AK88" s="13">
        <f t="shared" si="34"/>
        <v>17.083333333333332</v>
      </c>
      <c r="AL88" s="13">
        <f t="shared" si="35"/>
        <v>80.30434782608697</v>
      </c>
      <c r="AM88" s="13">
        <f t="shared" si="36"/>
        <v>78.75</v>
      </c>
      <c r="AN88" s="13">
        <f t="shared" si="37"/>
        <v>62.28571428571429</v>
      </c>
      <c r="AO88" s="18"/>
      <c r="AP88" s="18"/>
      <c r="AQ88" s="18"/>
      <c r="AR88" s="13">
        <f t="shared" si="21"/>
        <v>8.293548387096772</v>
      </c>
      <c r="AS88" s="13">
        <f t="shared" si="22"/>
        <v>39.31875</v>
      </c>
      <c r="AT88" s="13">
        <f t="shared" si="23"/>
        <v>0.06349206349206349</v>
      </c>
      <c r="AU88" s="13">
        <f t="shared" si="24"/>
        <v>0.061538461538461535</v>
      </c>
      <c r="AV88" s="20"/>
      <c r="AW88" s="13">
        <f t="shared" si="38"/>
        <v>1.6218100973589298</v>
      </c>
      <c r="AX88" s="13">
        <f t="shared" si="39"/>
        <v>2.5</v>
      </c>
      <c r="AY88" s="53">
        <f t="shared" si="42"/>
        <v>120.69683866857781</v>
      </c>
      <c r="AZ88" s="53">
        <f t="shared" si="43"/>
        <v>142.82142857142858</v>
      </c>
      <c r="BA88" s="53">
        <f t="shared" si="40"/>
        <v>0.8450891429657861</v>
      </c>
      <c r="BB88" s="53">
        <f t="shared" si="44"/>
        <v>-22.838875617136495</v>
      </c>
      <c r="BC88" s="53">
        <f t="shared" si="41"/>
        <v>1.2892899880335063</v>
      </c>
      <c r="BD88" s="110"/>
      <c r="BE88" s="20"/>
      <c r="BF88" s="70"/>
      <c r="BG88" s="70"/>
      <c r="BH88" s="70"/>
      <c r="BI88" s="70"/>
      <c r="BJ88" s="73"/>
      <c r="BK88" s="73"/>
      <c r="BL88" s="70"/>
      <c r="BM88" s="70"/>
      <c r="BN88" s="70"/>
      <c r="BO88" s="70"/>
      <c r="BP88" s="70"/>
      <c r="BQ88" s="70"/>
      <c r="BR88" s="70"/>
      <c r="BS88" s="70"/>
      <c r="BT88" s="70"/>
      <c r="BU88" s="70"/>
      <c r="BV88" s="70"/>
      <c r="BW88" s="73"/>
      <c r="BX88" s="73"/>
      <c r="BY88" s="70"/>
      <c r="BZ88" s="70"/>
    </row>
    <row r="89" spans="1:78" s="19" customFormat="1" ht="12.75">
      <c r="A89" s="2">
        <v>568795</v>
      </c>
      <c r="B89" s="2" t="s">
        <v>131</v>
      </c>
      <c r="C89" s="40">
        <v>0.4895833333333333</v>
      </c>
      <c r="D89" s="21"/>
      <c r="E89" s="3">
        <v>35596</v>
      </c>
      <c r="F89" s="5">
        <v>0.006</v>
      </c>
      <c r="G89" s="5">
        <v>0.002</v>
      </c>
      <c r="H89" s="5">
        <v>0.067</v>
      </c>
      <c r="I89" s="5">
        <v>1.73</v>
      </c>
      <c r="J89" s="5">
        <v>0.01</v>
      </c>
      <c r="K89" s="5">
        <v>0.025</v>
      </c>
      <c r="L89" s="5">
        <v>0.005</v>
      </c>
      <c r="M89" s="5">
        <v>0.137</v>
      </c>
      <c r="N89" s="5">
        <v>0.369</v>
      </c>
      <c r="O89" s="5">
        <v>0.203</v>
      </c>
      <c r="P89" s="5">
        <v>1.861</v>
      </c>
      <c r="Q89" s="5">
        <v>0.66</v>
      </c>
      <c r="R89" s="5">
        <v>2.07</v>
      </c>
      <c r="S89" s="5">
        <v>6.56</v>
      </c>
      <c r="T89" s="50">
        <v>13</v>
      </c>
      <c r="U89" s="50">
        <v>14</v>
      </c>
      <c r="V89" s="20">
        <v>0.0553</v>
      </c>
      <c r="W89" s="20">
        <v>0.6938</v>
      </c>
      <c r="X89" s="20">
        <v>0.002</v>
      </c>
      <c r="Y89" s="20">
        <v>0.002</v>
      </c>
      <c r="Z89" s="5">
        <v>0.96</v>
      </c>
      <c r="AA89" s="18">
        <f t="shared" si="25"/>
        <v>0.035</v>
      </c>
      <c r="AB89" s="13">
        <f t="shared" si="26"/>
        <v>0.2142857142857143</v>
      </c>
      <c r="AC89" s="13">
        <f t="shared" si="45"/>
        <v>0.07272727272727272</v>
      </c>
      <c r="AD89" s="13">
        <f t="shared" si="27"/>
        <v>7.444444444444445</v>
      </c>
      <c r="AE89" s="13">
        <f t="shared" si="28"/>
        <v>247.14285714285714</v>
      </c>
      <c r="AF89" s="13">
        <f t="shared" si="29"/>
        <v>0.7142857142857143</v>
      </c>
      <c r="AG89" s="13">
        <f t="shared" si="30"/>
        <v>1.7857142857142858</v>
      </c>
      <c r="AH89" s="13">
        <f t="shared" si="31"/>
        <v>0.4838709677419355</v>
      </c>
      <c r="AI89" s="13">
        <f t="shared" si="32"/>
        <v>3.5128205128205128</v>
      </c>
      <c r="AJ89" s="13">
        <f t="shared" si="33"/>
        <v>18.450000000000003</v>
      </c>
      <c r="AK89" s="13">
        <f t="shared" si="34"/>
        <v>16.916666666666668</v>
      </c>
      <c r="AL89" s="13">
        <f t="shared" si="35"/>
        <v>80.91304347826086</v>
      </c>
      <c r="AM89" s="13">
        <f t="shared" si="36"/>
        <v>41.25</v>
      </c>
      <c r="AN89" s="13">
        <f t="shared" si="37"/>
        <v>59.14285714285714</v>
      </c>
      <c r="AO89" s="18"/>
      <c r="AP89" s="18"/>
      <c r="AQ89" s="18"/>
      <c r="AR89" s="13">
        <f t="shared" si="21"/>
        <v>5.351612903225807</v>
      </c>
      <c r="AS89" s="13">
        <f t="shared" si="22"/>
        <v>43.3625</v>
      </c>
      <c r="AT89" s="13">
        <f t="shared" si="23"/>
        <v>0.06349206349206349</v>
      </c>
      <c r="AU89" s="13">
        <f t="shared" si="24"/>
        <v>0.061538461538461535</v>
      </c>
      <c r="AV89" s="20"/>
      <c r="AW89" s="13">
        <f t="shared" si="38"/>
        <v>0.27542287033381685</v>
      </c>
      <c r="AX89" s="13">
        <f t="shared" si="39"/>
        <v>2.5</v>
      </c>
      <c r="AY89" s="53">
        <f t="shared" si="42"/>
        <v>120.50681637203375</v>
      </c>
      <c r="AZ89" s="53">
        <f t="shared" si="43"/>
        <v>102.17857142857142</v>
      </c>
      <c r="BA89" s="53">
        <f t="shared" si="40"/>
        <v>1.1793746446756188</v>
      </c>
      <c r="BB89" s="53">
        <f t="shared" si="44"/>
        <v>17.61395922917663</v>
      </c>
      <c r="BC89" s="53">
        <f t="shared" si="41"/>
        <v>1.3680949380382272</v>
      </c>
      <c r="BD89" s="110"/>
      <c r="BE89" s="20"/>
      <c r="BF89" s="70"/>
      <c r="BG89" s="70"/>
      <c r="BH89" s="70"/>
      <c r="BI89" s="70"/>
      <c r="BJ89" s="73"/>
      <c r="BK89" s="73"/>
      <c r="BL89" s="70"/>
      <c r="BM89" s="70"/>
      <c r="BN89" s="70"/>
      <c r="BO89" s="70"/>
      <c r="BP89" s="70"/>
      <c r="BQ89" s="70"/>
      <c r="BR89" s="70"/>
      <c r="BS89" s="70"/>
      <c r="BT89" s="70"/>
      <c r="BU89" s="70"/>
      <c r="BV89" s="70"/>
      <c r="BW89" s="73"/>
      <c r="BX89" s="73"/>
      <c r="BY89" s="70"/>
      <c r="BZ89" s="70"/>
    </row>
    <row r="90" spans="1:78" s="19" customFormat="1" ht="12.75">
      <c r="A90" s="2">
        <v>568796</v>
      </c>
      <c r="B90" s="2" t="s">
        <v>132</v>
      </c>
      <c r="C90" s="40">
        <v>0.4618055555555556</v>
      </c>
      <c r="D90" s="21"/>
      <c r="E90" s="3">
        <v>35603</v>
      </c>
      <c r="F90" s="5">
        <v>0.006</v>
      </c>
      <c r="G90" s="5">
        <v>0.002</v>
      </c>
      <c r="H90" s="5">
        <v>0.0206</v>
      </c>
      <c r="I90" s="5">
        <v>1.358</v>
      </c>
      <c r="J90" s="5">
        <v>0.01</v>
      </c>
      <c r="K90" s="5">
        <v>0.0255</v>
      </c>
      <c r="L90" s="5">
        <v>0.005</v>
      </c>
      <c r="M90" s="5">
        <v>0.186</v>
      </c>
      <c r="N90" s="5">
        <v>0.336</v>
      </c>
      <c r="O90" s="5">
        <v>0.186</v>
      </c>
      <c r="P90" s="5">
        <v>1.53</v>
      </c>
      <c r="Q90" s="5">
        <v>0.6</v>
      </c>
      <c r="R90" s="5">
        <v>1.82</v>
      </c>
      <c r="S90" s="5">
        <v>6.59</v>
      </c>
      <c r="T90" s="50">
        <v>12</v>
      </c>
      <c r="U90" s="50">
        <v>19</v>
      </c>
      <c r="V90" s="20">
        <v>0.05</v>
      </c>
      <c r="W90" s="20">
        <v>0.6714</v>
      </c>
      <c r="X90" s="20">
        <v>0.002</v>
      </c>
      <c r="Y90" s="20">
        <v>0.002</v>
      </c>
      <c r="Z90" s="5">
        <v>1.07</v>
      </c>
      <c r="AA90" s="18">
        <f t="shared" si="25"/>
        <v>0.0355</v>
      </c>
      <c r="AB90" s="13">
        <f t="shared" si="26"/>
        <v>0.2142857142857143</v>
      </c>
      <c r="AC90" s="13">
        <f t="shared" si="45"/>
        <v>0.07272727272727272</v>
      </c>
      <c r="AD90" s="13">
        <f t="shared" si="27"/>
        <v>2.2888888888888888</v>
      </c>
      <c r="AE90" s="13">
        <f t="shared" si="28"/>
        <v>194</v>
      </c>
      <c r="AF90" s="13">
        <f t="shared" si="29"/>
        <v>0.7142857142857143</v>
      </c>
      <c r="AG90" s="13">
        <f t="shared" si="30"/>
        <v>1.8214285714285712</v>
      </c>
      <c r="AH90" s="13">
        <f t="shared" si="31"/>
        <v>0.4838709677419355</v>
      </c>
      <c r="AI90" s="13">
        <f t="shared" si="32"/>
        <v>4.769230769230769</v>
      </c>
      <c r="AJ90" s="13">
        <f t="shared" si="33"/>
        <v>16.8</v>
      </c>
      <c r="AK90" s="13">
        <f t="shared" si="34"/>
        <v>15.5</v>
      </c>
      <c r="AL90" s="13">
        <f t="shared" si="35"/>
        <v>66.52173913043478</v>
      </c>
      <c r="AM90" s="13">
        <f t="shared" si="36"/>
        <v>37.5</v>
      </c>
      <c r="AN90" s="13">
        <f t="shared" si="37"/>
        <v>52.00000000000001</v>
      </c>
      <c r="AO90" s="18"/>
      <c r="AP90" s="18"/>
      <c r="AQ90" s="18"/>
      <c r="AR90" s="13">
        <f aca="true" t="shared" si="46" ref="AR90:AR119">$V90/31*3*1000</f>
        <v>4.838709677419355</v>
      </c>
      <c r="AS90" s="13">
        <f aca="true" t="shared" si="47" ref="AS90:AS119">$W90/32*2*1000</f>
        <v>41.9625</v>
      </c>
      <c r="AT90" s="13">
        <f aca="true" t="shared" si="48" ref="AT90:AT119">$X90/63*2*1000</f>
        <v>0.06349206349206349</v>
      </c>
      <c r="AU90" s="13">
        <f aca="true" t="shared" si="49" ref="AU90:AU119">$Y90/65*2*1000</f>
        <v>0.061538461538461535</v>
      </c>
      <c r="AV90" s="20"/>
      <c r="AW90" s="13">
        <f t="shared" si="38"/>
        <v>0.25703957827688645</v>
      </c>
      <c r="AX90" s="13">
        <f t="shared" si="39"/>
        <v>2.5357142857142856</v>
      </c>
      <c r="AY90" s="53">
        <f t="shared" si="42"/>
        <v>104.30525561395126</v>
      </c>
      <c r="AZ90" s="53">
        <f t="shared" si="43"/>
        <v>91.32142857142858</v>
      </c>
      <c r="BA90" s="53">
        <f t="shared" si="40"/>
        <v>1.142177222209869</v>
      </c>
      <c r="BB90" s="53">
        <f t="shared" si="44"/>
        <v>12.269541328236969</v>
      </c>
      <c r="BC90" s="53">
        <f t="shared" si="41"/>
        <v>1.2792642140468224</v>
      </c>
      <c r="BD90" s="110"/>
      <c r="BE90" s="20"/>
      <c r="BF90" s="70"/>
      <c r="BG90" s="70"/>
      <c r="BH90" s="70"/>
      <c r="BI90" s="70"/>
      <c r="BJ90" s="73"/>
      <c r="BK90" s="73"/>
      <c r="BL90" s="70"/>
      <c r="BM90" s="70"/>
      <c r="BN90" s="70"/>
      <c r="BO90" s="70"/>
      <c r="BP90" s="70"/>
      <c r="BQ90" s="70"/>
      <c r="BR90" s="70"/>
      <c r="BS90" s="70"/>
      <c r="BT90" s="70"/>
      <c r="BU90" s="70"/>
      <c r="BV90" s="70"/>
      <c r="BW90" s="73"/>
      <c r="BX90" s="73"/>
      <c r="BY90" s="70"/>
      <c r="BZ90" s="70"/>
    </row>
    <row r="91" spans="1:78" s="19" customFormat="1" ht="12.75">
      <c r="A91" s="2">
        <v>568797</v>
      </c>
      <c r="B91" s="2" t="s">
        <v>133</v>
      </c>
      <c r="C91" s="40">
        <v>0.4826388888888889</v>
      </c>
      <c r="D91" s="21"/>
      <c r="E91" s="3">
        <v>35610</v>
      </c>
      <c r="F91" s="5">
        <v>0.006</v>
      </c>
      <c r="G91" s="5">
        <v>0.0024</v>
      </c>
      <c r="H91" s="5">
        <v>0.0463</v>
      </c>
      <c r="I91" s="5">
        <v>1.673</v>
      </c>
      <c r="J91" s="5">
        <v>0.0231</v>
      </c>
      <c r="K91" s="5">
        <v>0.084</v>
      </c>
      <c r="L91" s="5">
        <v>0.005</v>
      </c>
      <c r="M91" s="5">
        <v>0.221</v>
      </c>
      <c r="N91" s="5">
        <v>0.365</v>
      </c>
      <c r="O91" s="5">
        <v>0.208</v>
      </c>
      <c r="P91" s="5">
        <v>1.895</v>
      </c>
      <c r="Q91" s="5">
        <v>0.7</v>
      </c>
      <c r="R91" s="5">
        <v>2.93</v>
      </c>
      <c r="S91" s="5">
        <v>6.28</v>
      </c>
      <c r="T91" s="50">
        <v>12</v>
      </c>
      <c r="U91" s="50">
        <v>13</v>
      </c>
      <c r="V91" s="20">
        <v>0.05</v>
      </c>
      <c r="W91" s="20">
        <v>0.7586</v>
      </c>
      <c r="X91" s="20">
        <v>0.002</v>
      </c>
      <c r="Y91" s="20">
        <v>0.0028</v>
      </c>
      <c r="Z91" s="5">
        <v>1.4</v>
      </c>
      <c r="AA91" s="18">
        <f t="shared" si="25"/>
        <v>0.1071</v>
      </c>
      <c r="AB91" s="13">
        <f t="shared" si="26"/>
        <v>0.2142857142857143</v>
      </c>
      <c r="AC91" s="13">
        <f t="shared" si="45"/>
        <v>0.08727272727272727</v>
      </c>
      <c r="AD91" s="13">
        <f t="shared" si="27"/>
        <v>5.144444444444445</v>
      </c>
      <c r="AE91" s="13">
        <f t="shared" si="28"/>
        <v>239.00000000000003</v>
      </c>
      <c r="AF91" s="13">
        <f t="shared" si="29"/>
        <v>1.65</v>
      </c>
      <c r="AG91" s="13">
        <f t="shared" si="30"/>
        <v>6</v>
      </c>
      <c r="AH91" s="13">
        <f t="shared" si="31"/>
        <v>0.4838709677419355</v>
      </c>
      <c r="AI91" s="13">
        <f t="shared" si="32"/>
        <v>5.666666666666667</v>
      </c>
      <c r="AJ91" s="13">
        <f t="shared" si="33"/>
        <v>18.25</v>
      </c>
      <c r="AK91" s="13">
        <f t="shared" si="34"/>
        <v>17.333333333333332</v>
      </c>
      <c r="AL91" s="13">
        <f t="shared" si="35"/>
        <v>82.39130434782608</v>
      </c>
      <c r="AM91" s="13">
        <f t="shared" si="36"/>
        <v>43.75</v>
      </c>
      <c r="AN91" s="13">
        <f t="shared" si="37"/>
        <v>83.71428571428571</v>
      </c>
      <c r="AO91" s="18"/>
      <c r="AP91" s="18"/>
      <c r="AQ91" s="18"/>
      <c r="AR91" s="13">
        <f t="shared" si="46"/>
        <v>4.838709677419355</v>
      </c>
      <c r="AS91" s="13">
        <f t="shared" si="47"/>
        <v>47.4125</v>
      </c>
      <c r="AT91" s="13">
        <f t="shared" si="48"/>
        <v>0.06349206349206349</v>
      </c>
      <c r="AU91" s="13">
        <f t="shared" si="49"/>
        <v>0.08615384615384615</v>
      </c>
      <c r="AV91" s="20"/>
      <c r="AW91" s="13">
        <f t="shared" si="38"/>
        <v>0.5248074602497723</v>
      </c>
      <c r="AX91" s="13">
        <f t="shared" si="39"/>
        <v>7.65</v>
      </c>
      <c r="AY91" s="53">
        <f t="shared" si="42"/>
        <v>125.29130434782607</v>
      </c>
      <c r="AZ91" s="53">
        <f t="shared" si="43"/>
        <v>133.46428571428572</v>
      </c>
      <c r="BA91" s="53">
        <f t="shared" si="40"/>
        <v>0.9387627834463821</v>
      </c>
      <c r="BB91" s="53">
        <f t="shared" si="44"/>
        <v>-9.822981366459643</v>
      </c>
      <c r="BC91" s="53">
        <f t="shared" si="41"/>
        <v>0.9841964683187416</v>
      </c>
      <c r="BD91" s="110"/>
      <c r="BE91" s="20"/>
      <c r="BF91" s="70"/>
      <c r="BG91" s="70"/>
      <c r="BH91" s="70"/>
      <c r="BI91" s="70"/>
      <c r="BJ91" s="73"/>
      <c r="BK91" s="73"/>
      <c r="BL91" s="70"/>
      <c r="BM91" s="70"/>
      <c r="BN91" s="70"/>
      <c r="BO91" s="70"/>
      <c r="BP91" s="70"/>
      <c r="BQ91" s="70"/>
      <c r="BR91" s="70"/>
      <c r="BS91" s="70"/>
      <c r="BT91" s="70"/>
      <c r="BU91" s="70"/>
      <c r="BV91" s="70"/>
      <c r="BW91" s="73"/>
      <c r="BX91" s="73"/>
      <c r="BY91" s="70"/>
      <c r="BZ91" s="70"/>
    </row>
    <row r="92" spans="1:78" s="19" customFormat="1" ht="12.75">
      <c r="A92" s="2">
        <v>568798</v>
      </c>
      <c r="B92" s="2" t="s">
        <v>134</v>
      </c>
      <c r="C92" s="40">
        <v>0.4895833333333333</v>
      </c>
      <c r="D92" s="21"/>
      <c r="E92" s="3">
        <v>35617</v>
      </c>
      <c r="F92" s="5">
        <v>0.006</v>
      </c>
      <c r="G92" s="5">
        <v>0.0038</v>
      </c>
      <c r="H92" s="5">
        <v>0.0463</v>
      </c>
      <c r="I92" s="5">
        <v>1.56</v>
      </c>
      <c r="J92" s="5">
        <v>0.01</v>
      </c>
      <c r="K92" s="5">
        <v>0.025</v>
      </c>
      <c r="L92" s="5">
        <v>0.005</v>
      </c>
      <c r="M92" s="5">
        <v>0.152</v>
      </c>
      <c r="N92" s="5">
        <v>0.305</v>
      </c>
      <c r="O92" s="5">
        <v>0.205</v>
      </c>
      <c r="P92" s="5">
        <v>1.795</v>
      </c>
      <c r="Q92" s="5">
        <v>0.62</v>
      </c>
      <c r="R92" s="5">
        <v>2.28</v>
      </c>
      <c r="S92" s="5">
        <v>6.12</v>
      </c>
      <c r="T92" s="50">
        <v>12</v>
      </c>
      <c r="U92" s="50">
        <v>14</v>
      </c>
      <c r="V92" s="20">
        <v>0.05</v>
      </c>
      <c r="W92" s="20">
        <v>0.6406</v>
      </c>
      <c r="X92" s="20">
        <v>0.002</v>
      </c>
      <c r="Y92" s="20">
        <v>0.002</v>
      </c>
      <c r="Z92" s="5">
        <v>1.29</v>
      </c>
      <c r="AA92" s="18">
        <f t="shared" si="25"/>
        <v>0.035</v>
      </c>
      <c r="AB92" s="13">
        <f t="shared" si="26"/>
        <v>0.2142857142857143</v>
      </c>
      <c r="AC92" s="13">
        <f t="shared" si="45"/>
        <v>0.13818181818181818</v>
      </c>
      <c r="AD92" s="13">
        <f t="shared" si="27"/>
        <v>5.144444444444445</v>
      </c>
      <c r="AE92" s="13">
        <f t="shared" si="28"/>
        <v>222.85714285714286</v>
      </c>
      <c r="AF92" s="13">
        <f t="shared" si="29"/>
        <v>0.7142857142857143</v>
      </c>
      <c r="AG92" s="13">
        <f t="shared" si="30"/>
        <v>1.7857142857142858</v>
      </c>
      <c r="AH92" s="13">
        <f t="shared" si="31"/>
        <v>0.4838709677419355</v>
      </c>
      <c r="AI92" s="13">
        <f t="shared" si="32"/>
        <v>3.8974358974358974</v>
      </c>
      <c r="AJ92" s="13">
        <f t="shared" si="33"/>
        <v>15.25</v>
      </c>
      <c r="AK92" s="13">
        <f t="shared" si="34"/>
        <v>17.083333333333332</v>
      </c>
      <c r="AL92" s="13">
        <f t="shared" si="35"/>
        <v>78.04347826086956</v>
      </c>
      <c r="AM92" s="13">
        <f t="shared" si="36"/>
        <v>38.75</v>
      </c>
      <c r="AN92" s="13">
        <f t="shared" si="37"/>
        <v>65.14285714285714</v>
      </c>
      <c r="AO92" s="18"/>
      <c r="AP92" s="18"/>
      <c r="AQ92" s="18"/>
      <c r="AR92" s="13">
        <f t="shared" si="46"/>
        <v>4.838709677419355</v>
      </c>
      <c r="AS92" s="13">
        <f t="shared" si="47"/>
        <v>40.037499999999994</v>
      </c>
      <c r="AT92" s="13">
        <f t="shared" si="48"/>
        <v>0.06349206349206349</v>
      </c>
      <c r="AU92" s="13">
        <f t="shared" si="49"/>
        <v>0.061538461538461535</v>
      </c>
      <c r="AV92" s="20"/>
      <c r="AW92" s="13">
        <f t="shared" si="38"/>
        <v>0.7585775750291835</v>
      </c>
      <c r="AX92" s="13">
        <f t="shared" si="39"/>
        <v>2.5</v>
      </c>
      <c r="AY92" s="53">
        <f t="shared" si="42"/>
        <v>114.98853320592451</v>
      </c>
      <c r="AZ92" s="53">
        <f t="shared" si="43"/>
        <v>105.67857142857142</v>
      </c>
      <c r="BA92" s="53">
        <f t="shared" si="40"/>
        <v>1.088096968491344</v>
      </c>
      <c r="BB92" s="53">
        <f t="shared" si="44"/>
        <v>8.595676063067373</v>
      </c>
      <c r="BC92" s="53">
        <f t="shared" si="41"/>
        <v>1.1980358504958049</v>
      </c>
      <c r="BD92" s="110"/>
      <c r="BE92" s="20"/>
      <c r="BF92" s="70"/>
      <c r="BG92" s="70"/>
      <c r="BH92" s="70"/>
      <c r="BI92" s="70"/>
      <c r="BJ92" s="73"/>
      <c r="BK92" s="73"/>
      <c r="BL92" s="70"/>
      <c r="BM92" s="70"/>
      <c r="BN92" s="70"/>
      <c r="BO92" s="70"/>
      <c r="BP92" s="70"/>
      <c r="BQ92" s="70"/>
      <c r="BR92" s="70"/>
      <c r="BS92" s="70"/>
      <c r="BT92" s="70"/>
      <c r="BU92" s="70"/>
      <c r="BV92" s="70"/>
      <c r="BW92" s="73"/>
      <c r="BX92" s="73"/>
      <c r="BY92" s="70"/>
      <c r="BZ92" s="70"/>
    </row>
    <row r="93" spans="1:78" s="19" customFormat="1" ht="12.75">
      <c r="A93" s="2">
        <v>568799</v>
      </c>
      <c r="B93" s="2" t="s">
        <v>135</v>
      </c>
      <c r="C93" s="40">
        <v>0.517361111111111</v>
      </c>
      <c r="D93" s="21"/>
      <c r="E93" s="3">
        <v>35624</v>
      </c>
      <c r="F93" s="5">
        <v>0.006</v>
      </c>
      <c r="G93" s="5">
        <v>0.002</v>
      </c>
      <c r="H93" s="5">
        <v>0.0463</v>
      </c>
      <c r="I93" s="5">
        <v>1.571</v>
      </c>
      <c r="J93" s="5">
        <v>0.01</v>
      </c>
      <c r="K93" s="5">
        <v>0.025</v>
      </c>
      <c r="L93" s="5">
        <v>0.005</v>
      </c>
      <c r="M93" s="5">
        <v>0.17</v>
      </c>
      <c r="N93" s="5">
        <v>0.355</v>
      </c>
      <c r="O93" s="5">
        <v>0.196</v>
      </c>
      <c r="P93" s="5">
        <v>1.834</v>
      </c>
      <c r="Q93" s="5">
        <v>0.63</v>
      </c>
      <c r="R93" s="5">
        <v>2.25</v>
      </c>
      <c r="S93" s="5">
        <v>6.02</v>
      </c>
      <c r="T93" s="50">
        <v>11</v>
      </c>
      <c r="U93" s="50">
        <v>14</v>
      </c>
      <c r="V93" s="20">
        <v>0.05</v>
      </c>
      <c r="W93" s="20">
        <v>0.6806</v>
      </c>
      <c r="X93" s="20">
        <v>0.002</v>
      </c>
      <c r="Y93" s="20">
        <v>0.0025</v>
      </c>
      <c r="Z93" s="5">
        <v>1.25</v>
      </c>
      <c r="AA93" s="18">
        <f t="shared" si="25"/>
        <v>0.035</v>
      </c>
      <c r="AB93" s="13">
        <f t="shared" si="26"/>
        <v>0.2142857142857143</v>
      </c>
      <c r="AC93" s="13">
        <f t="shared" si="45"/>
        <v>0.07272727272727272</v>
      </c>
      <c r="AD93" s="13">
        <f t="shared" si="27"/>
        <v>5.144444444444445</v>
      </c>
      <c r="AE93" s="13">
        <f t="shared" si="28"/>
        <v>224.42857142857142</v>
      </c>
      <c r="AF93" s="13">
        <f t="shared" si="29"/>
        <v>0.7142857142857143</v>
      </c>
      <c r="AG93" s="13">
        <f t="shared" si="30"/>
        <v>1.7857142857142858</v>
      </c>
      <c r="AH93" s="13">
        <f t="shared" si="31"/>
        <v>0.4838709677419355</v>
      </c>
      <c r="AI93" s="13">
        <f t="shared" si="32"/>
        <v>4.3589743589743595</v>
      </c>
      <c r="AJ93" s="13">
        <f t="shared" si="33"/>
        <v>17.75</v>
      </c>
      <c r="AK93" s="13">
        <f t="shared" si="34"/>
        <v>16.333333333333336</v>
      </c>
      <c r="AL93" s="13">
        <f t="shared" si="35"/>
        <v>79.73913043478262</v>
      </c>
      <c r="AM93" s="13">
        <f t="shared" si="36"/>
        <v>39.375</v>
      </c>
      <c r="AN93" s="13">
        <f t="shared" si="37"/>
        <v>64.28571428571428</v>
      </c>
      <c r="AO93" s="18"/>
      <c r="AP93" s="18"/>
      <c r="AQ93" s="18"/>
      <c r="AR93" s="13">
        <f t="shared" si="46"/>
        <v>4.838709677419355</v>
      </c>
      <c r="AS93" s="13">
        <f t="shared" si="47"/>
        <v>42.5375</v>
      </c>
      <c r="AT93" s="13">
        <f t="shared" si="48"/>
        <v>0.06349206349206349</v>
      </c>
      <c r="AU93" s="13">
        <f t="shared" si="49"/>
        <v>0.07692307692307693</v>
      </c>
      <c r="AV93" s="20"/>
      <c r="AW93" s="13">
        <f t="shared" si="38"/>
        <v>0.9549925860214369</v>
      </c>
      <c r="AX93" s="13">
        <f t="shared" si="39"/>
        <v>2.5</v>
      </c>
      <c r="AY93" s="53">
        <f t="shared" si="42"/>
        <v>118.89572384137603</v>
      </c>
      <c r="AZ93" s="53">
        <f t="shared" si="43"/>
        <v>105.44642857142856</v>
      </c>
      <c r="BA93" s="53">
        <f t="shared" si="40"/>
        <v>1.127546237953778</v>
      </c>
      <c r="BB93" s="53">
        <f t="shared" si="44"/>
        <v>12.735009555661762</v>
      </c>
      <c r="BC93" s="53">
        <f t="shared" si="41"/>
        <v>1.2403864734299521</v>
      </c>
      <c r="BD93" s="110"/>
      <c r="BE93" s="20"/>
      <c r="BF93" s="70"/>
      <c r="BG93" s="70"/>
      <c r="BH93" s="70"/>
      <c r="BI93" s="70"/>
      <c r="BJ93" s="73"/>
      <c r="BK93" s="73"/>
      <c r="BL93" s="70"/>
      <c r="BM93" s="70"/>
      <c r="BN93" s="70"/>
      <c r="BO93" s="70"/>
      <c r="BP93" s="70"/>
      <c r="BQ93" s="70"/>
      <c r="BR93" s="70"/>
      <c r="BS93" s="70"/>
      <c r="BT93" s="70"/>
      <c r="BU93" s="70"/>
      <c r="BV93" s="70"/>
      <c r="BW93" s="73"/>
      <c r="BX93" s="73"/>
      <c r="BY93" s="70"/>
      <c r="BZ93" s="70"/>
    </row>
    <row r="94" spans="1:78" ht="12.75">
      <c r="A94" s="19">
        <v>584308</v>
      </c>
      <c r="B94" s="12" t="s">
        <v>136</v>
      </c>
      <c r="C94" s="40">
        <v>0.4548611111111111</v>
      </c>
      <c r="D94" s="21"/>
      <c r="E94" s="3">
        <v>35631</v>
      </c>
      <c r="F94" s="20">
        <v>0.006</v>
      </c>
      <c r="G94" s="20">
        <v>0.002</v>
      </c>
      <c r="H94" s="20">
        <v>0.02</v>
      </c>
      <c r="I94" s="20">
        <v>1.725</v>
      </c>
      <c r="J94" s="20">
        <v>0.01</v>
      </c>
      <c r="K94" s="5">
        <v>0.025</v>
      </c>
      <c r="L94" s="20">
        <v>0.006</v>
      </c>
      <c r="M94" s="20">
        <v>0.1093</v>
      </c>
      <c r="N94" s="20">
        <v>0.3367</v>
      </c>
      <c r="O94" s="20">
        <v>0.1935</v>
      </c>
      <c r="P94" s="20">
        <v>1.826</v>
      </c>
      <c r="Q94" s="5">
        <v>0.61232</v>
      </c>
      <c r="R94" s="5">
        <v>2.25463</v>
      </c>
      <c r="S94" s="20">
        <v>5.926</v>
      </c>
      <c r="T94" s="74">
        <v>14</v>
      </c>
      <c r="U94" s="50">
        <v>10</v>
      </c>
      <c r="V94" s="20">
        <v>0.05</v>
      </c>
      <c r="W94" s="20">
        <v>0.5784</v>
      </c>
      <c r="X94" s="20">
        <v>0.002</v>
      </c>
      <c r="Y94" s="20">
        <v>0.0035</v>
      </c>
      <c r="Z94" s="21">
        <v>0.58754966290987</v>
      </c>
      <c r="AA94" s="18">
        <f t="shared" si="25"/>
        <v>0.035</v>
      </c>
      <c r="AB94" s="13">
        <f t="shared" si="26"/>
        <v>0.2142857142857143</v>
      </c>
      <c r="AC94" s="13">
        <f t="shared" si="45"/>
        <v>0.07272727272727272</v>
      </c>
      <c r="AD94" s="13">
        <f t="shared" si="27"/>
        <v>2.2222222222222223</v>
      </c>
      <c r="AE94" s="13">
        <f t="shared" si="28"/>
        <v>246.42857142857144</v>
      </c>
      <c r="AF94" s="13">
        <f t="shared" si="29"/>
        <v>0.7142857142857143</v>
      </c>
      <c r="AG94" s="13">
        <f t="shared" si="30"/>
        <v>1.7857142857142858</v>
      </c>
      <c r="AH94" s="13">
        <f t="shared" si="31"/>
        <v>0.5806451612903225</v>
      </c>
      <c r="AI94" s="13">
        <f t="shared" si="32"/>
        <v>2.802564102564103</v>
      </c>
      <c r="AJ94" s="13">
        <f t="shared" si="33"/>
        <v>16.835</v>
      </c>
      <c r="AK94" s="13">
        <f t="shared" si="34"/>
        <v>16.125</v>
      </c>
      <c r="AL94" s="13">
        <f t="shared" si="35"/>
        <v>79.39130434782608</v>
      </c>
      <c r="AM94" s="13">
        <f t="shared" si="36"/>
        <v>38.269999999999996</v>
      </c>
      <c r="AN94" s="13">
        <f t="shared" si="37"/>
        <v>64.418</v>
      </c>
      <c r="AO94" s="18"/>
      <c r="AP94" s="18"/>
      <c r="AQ94" s="18"/>
      <c r="AR94" s="13">
        <f t="shared" si="46"/>
        <v>4.838709677419355</v>
      </c>
      <c r="AS94" s="13">
        <f t="shared" si="47"/>
        <v>36.15</v>
      </c>
      <c r="AT94" s="13">
        <f t="shared" si="48"/>
        <v>0.06349206349206349</v>
      </c>
      <c r="AU94" s="13">
        <f t="shared" si="49"/>
        <v>0.1076923076923077</v>
      </c>
      <c r="AV94" s="5"/>
      <c r="AW94" s="13">
        <f t="shared" si="38"/>
        <v>1.1857687481671597</v>
      </c>
      <c r="AX94" s="13">
        <f t="shared" si="39"/>
        <v>2.5</v>
      </c>
      <c r="AY94" s="53">
        <f t="shared" si="42"/>
        <v>115.8681541646759</v>
      </c>
      <c r="AZ94" s="53">
        <f t="shared" si="43"/>
        <v>104.4737142857143</v>
      </c>
      <c r="BA94" s="53">
        <f t="shared" si="40"/>
        <v>1.1090651362102446</v>
      </c>
      <c r="BB94" s="53">
        <f t="shared" si="44"/>
        <v>10.680154164675884</v>
      </c>
      <c r="BC94" s="53">
        <f t="shared" si="41"/>
        <v>1.232439758263623</v>
      </c>
      <c r="BE94" s="5"/>
      <c r="BF94" s="72"/>
      <c r="BG94" s="78"/>
      <c r="BH94" s="66"/>
      <c r="BI94" s="69"/>
      <c r="BJ94" s="69"/>
      <c r="BK94" s="69"/>
      <c r="BL94" s="69"/>
      <c r="BM94" s="69"/>
      <c r="BN94" s="73"/>
      <c r="BO94" s="69"/>
      <c r="BP94" s="69"/>
      <c r="BQ94" s="69"/>
      <c r="BR94" s="69"/>
      <c r="BS94" s="69"/>
      <c r="BT94" s="73"/>
      <c r="BU94" s="69"/>
      <c r="BV94" s="69"/>
      <c r="BW94" s="69"/>
      <c r="BX94" s="69"/>
      <c r="BY94" s="77"/>
      <c r="BZ94" s="68"/>
    </row>
    <row r="95" spans="1:78" ht="12.75">
      <c r="A95" s="19">
        <v>584309</v>
      </c>
      <c r="B95" s="12" t="s">
        <v>137</v>
      </c>
      <c r="C95" s="40">
        <v>0.5</v>
      </c>
      <c r="D95" s="21"/>
      <c r="E95" s="3">
        <v>35638</v>
      </c>
      <c r="F95" s="5">
        <v>0.006</v>
      </c>
      <c r="G95" s="20">
        <v>0.002</v>
      </c>
      <c r="H95" s="20">
        <v>0.02</v>
      </c>
      <c r="I95" s="20">
        <v>1.746</v>
      </c>
      <c r="J95" s="20">
        <v>0.01</v>
      </c>
      <c r="K95" s="5">
        <v>0.025</v>
      </c>
      <c r="L95" s="20">
        <v>0.005</v>
      </c>
      <c r="M95" s="20">
        <v>0.116</v>
      </c>
      <c r="N95" s="20">
        <v>0.3353</v>
      </c>
      <c r="O95" s="20">
        <v>0.1994</v>
      </c>
      <c r="P95" s="20">
        <v>1.839</v>
      </c>
      <c r="Q95" s="5">
        <v>0.612858</v>
      </c>
      <c r="R95" s="5">
        <v>2.26957</v>
      </c>
      <c r="S95" s="20">
        <v>6.068</v>
      </c>
      <c r="T95" s="74">
        <v>14</v>
      </c>
      <c r="U95" s="50">
        <v>11</v>
      </c>
      <c r="V95" s="20">
        <v>0.05</v>
      </c>
      <c r="W95" s="20">
        <v>0.624</v>
      </c>
      <c r="X95" s="20">
        <v>0.002</v>
      </c>
      <c r="Y95" s="20">
        <v>0.002</v>
      </c>
      <c r="Z95" s="21">
        <v>0.76519092719603</v>
      </c>
      <c r="AA95" s="18">
        <f t="shared" si="25"/>
        <v>0.035</v>
      </c>
      <c r="AB95" s="13">
        <f t="shared" si="26"/>
        <v>0.2142857142857143</v>
      </c>
      <c r="AC95" s="13">
        <f t="shared" si="45"/>
        <v>0.07272727272727272</v>
      </c>
      <c r="AD95" s="13">
        <f t="shared" si="27"/>
        <v>2.2222222222222223</v>
      </c>
      <c r="AE95" s="13">
        <f t="shared" si="28"/>
        <v>249.42857142857142</v>
      </c>
      <c r="AF95" s="13">
        <f t="shared" si="29"/>
        <v>0.7142857142857143</v>
      </c>
      <c r="AG95" s="13">
        <f t="shared" si="30"/>
        <v>1.7857142857142858</v>
      </c>
      <c r="AH95" s="13">
        <f t="shared" si="31"/>
        <v>0.4838709677419355</v>
      </c>
      <c r="AI95" s="13">
        <f t="shared" si="32"/>
        <v>2.9743589743589745</v>
      </c>
      <c r="AJ95" s="13">
        <f t="shared" si="33"/>
        <v>16.764999999999997</v>
      </c>
      <c r="AK95" s="13">
        <f t="shared" si="34"/>
        <v>16.616666666666664</v>
      </c>
      <c r="AL95" s="13">
        <f t="shared" si="35"/>
        <v>79.95652173913044</v>
      </c>
      <c r="AM95" s="13">
        <f t="shared" si="36"/>
        <v>38.303625000000004</v>
      </c>
      <c r="AN95" s="13">
        <f t="shared" si="37"/>
        <v>64.84485714285714</v>
      </c>
      <c r="AO95" s="18"/>
      <c r="AP95" s="18"/>
      <c r="AQ95" s="18"/>
      <c r="AR95" s="13">
        <f t="shared" si="46"/>
        <v>4.838709677419355</v>
      </c>
      <c r="AS95" s="13">
        <f t="shared" si="47"/>
        <v>39</v>
      </c>
      <c r="AT95" s="13">
        <f t="shared" si="48"/>
        <v>0.06349206349206349</v>
      </c>
      <c r="AU95" s="13">
        <f t="shared" si="49"/>
        <v>0.061538461538461535</v>
      </c>
      <c r="AV95" s="5"/>
      <c r="AW95" s="13">
        <f t="shared" si="38"/>
        <v>0.8550667128846842</v>
      </c>
      <c r="AX95" s="13">
        <f t="shared" si="39"/>
        <v>2.5</v>
      </c>
      <c r="AY95" s="53">
        <f t="shared" si="42"/>
        <v>117.02683309444178</v>
      </c>
      <c r="AZ95" s="53">
        <f t="shared" si="43"/>
        <v>104.93419642857143</v>
      </c>
      <c r="BA95" s="53">
        <f t="shared" si="40"/>
        <v>1.1152401893514456</v>
      </c>
      <c r="BB95" s="53">
        <f t="shared" si="44"/>
        <v>11.37835095158465</v>
      </c>
      <c r="BC95" s="53">
        <f t="shared" si="41"/>
        <v>1.2330433786442214</v>
      </c>
      <c r="BE95" s="5"/>
      <c r="BF95" s="72"/>
      <c r="BG95" s="78"/>
      <c r="BH95" s="66"/>
      <c r="BI95" s="69"/>
      <c r="BJ95" s="69"/>
      <c r="BK95" s="69"/>
      <c r="BL95" s="69"/>
      <c r="BM95" s="69"/>
      <c r="BN95" s="73"/>
      <c r="BO95" s="69"/>
      <c r="BP95" s="69"/>
      <c r="BQ95" s="69"/>
      <c r="BR95" s="69"/>
      <c r="BS95" s="69"/>
      <c r="BT95" s="73"/>
      <c r="BU95" s="69"/>
      <c r="BV95" s="69"/>
      <c r="BW95" s="69"/>
      <c r="BX95" s="69"/>
      <c r="BY95" s="77"/>
      <c r="BZ95" s="68"/>
    </row>
    <row r="96" spans="1:78" ht="12.75">
      <c r="A96" s="19">
        <v>584310</v>
      </c>
      <c r="B96" s="12" t="s">
        <v>138</v>
      </c>
      <c r="C96" s="40">
        <v>0.5034722222222222</v>
      </c>
      <c r="D96" s="21"/>
      <c r="E96" s="3">
        <v>35652</v>
      </c>
      <c r="F96" s="5">
        <v>0.006</v>
      </c>
      <c r="G96" s="20">
        <v>0.0021</v>
      </c>
      <c r="H96" s="20">
        <v>0.0291</v>
      </c>
      <c r="I96" s="20">
        <v>1.765</v>
      </c>
      <c r="J96" s="20">
        <v>0.01</v>
      </c>
      <c r="K96" s="5">
        <v>0.025</v>
      </c>
      <c r="L96" s="20">
        <v>0.005</v>
      </c>
      <c r="M96" s="20">
        <v>0.1516</v>
      </c>
      <c r="N96" s="20">
        <v>0.315</v>
      </c>
      <c r="O96" s="20">
        <v>0.1879</v>
      </c>
      <c r="P96" s="20">
        <v>1.833</v>
      </c>
      <c r="Q96" s="5">
        <v>0.635995</v>
      </c>
      <c r="R96" s="5">
        <v>2.18549</v>
      </c>
      <c r="S96" s="20">
        <v>5.911</v>
      </c>
      <c r="T96" s="74">
        <v>14</v>
      </c>
      <c r="U96" s="50">
        <v>12</v>
      </c>
      <c r="V96" s="20">
        <v>0.05</v>
      </c>
      <c r="W96" s="20">
        <v>0.6195</v>
      </c>
      <c r="X96" s="20">
        <v>0.002</v>
      </c>
      <c r="Y96" s="20">
        <v>0.002</v>
      </c>
      <c r="Z96" s="21">
        <v>0.5</v>
      </c>
      <c r="AA96" s="18">
        <f t="shared" si="25"/>
        <v>0.035</v>
      </c>
      <c r="AB96" s="13">
        <f t="shared" si="26"/>
        <v>0.2142857142857143</v>
      </c>
      <c r="AC96" s="13">
        <f t="shared" si="45"/>
        <v>0.07636363636363636</v>
      </c>
      <c r="AD96" s="13">
        <f t="shared" si="27"/>
        <v>3.2333333333333334</v>
      </c>
      <c r="AE96" s="13">
        <f t="shared" si="28"/>
        <v>252.1428571428571</v>
      </c>
      <c r="AF96" s="13">
        <f t="shared" si="29"/>
        <v>0.7142857142857143</v>
      </c>
      <c r="AG96" s="13">
        <f t="shared" si="30"/>
        <v>1.7857142857142858</v>
      </c>
      <c r="AH96" s="13">
        <f t="shared" si="31"/>
        <v>0.4838709677419355</v>
      </c>
      <c r="AI96" s="13">
        <f t="shared" si="32"/>
        <v>3.8871794871794876</v>
      </c>
      <c r="AJ96" s="13">
        <f t="shared" si="33"/>
        <v>15.75</v>
      </c>
      <c r="AK96" s="13">
        <f t="shared" si="34"/>
        <v>15.658333333333333</v>
      </c>
      <c r="AL96" s="13">
        <f t="shared" si="35"/>
        <v>79.69565217391305</v>
      </c>
      <c r="AM96" s="13">
        <f t="shared" si="36"/>
        <v>39.7496875</v>
      </c>
      <c r="AN96" s="13">
        <f t="shared" si="37"/>
        <v>62.44257142857143</v>
      </c>
      <c r="AO96" s="18"/>
      <c r="AP96" s="18"/>
      <c r="AQ96" s="18"/>
      <c r="AR96" s="13">
        <f t="shared" si="46"/>
        <v>4.838709677419355</v>
      </c>
      <c r="AS96" s="13">
        <f t="shared" si="47"/>
        <v>38.71875</v>
      </c>
      <c r="AT96" s="13">
        <f t="shared" si="48"/>
        <v>0.06349206349206349</v>
      </c>
      <c r="AU96" s="13">
        <f t="shared" si="49"/>
        <v>0.061538461538461535</v>
      </c>
      <c r="AV96" s="5"/>
      <c r="AW96" s="13">
        <f t="shared" si="38"/>
        <v>1.2274392311584084</v>
      </c>
      <c r="AX96" s="13">
        <f t="shared" si="39"/>
        <v>2.5</v>
      </c>
      <c r="AY96" s="53">
        <f t="shared" si="42"/>
        <v>115.70545070871158</v>
      </c>
      <c r="AZ96" s="53">
        <f t="shared" si="43"/>
        <v>103.97797321428573</v>
      </c>
      <c r="BA96" s="53">
        <f t="shared" si="40"/>
        <v>1.1127880947463458</v>
      </c>
      <c r="BB96" s="53">
        <f t="shared" si="44"/>
        <v>11.013191780140147</v>
      </c>
      <c r="BC96" s="53">
        <f t="shared" si="41"/>
        <v>1.2763031750714744</v>
      </c>
      <c r="BE96" s="5"/>
      <c r="BF96" s="72"/>
      <c r="BG96" s="78"/>
      <c r="BH96" s="66"/>
      <c r="BI96" s="69"/>
      <c r="BJ96" s="69"/>
      <c r="BK96" s="69"/>
      <c r="BL96" s="69"/>
      <c r="BM96" s="69"/>
      <c r="BN96" s="73"/>
      <c r="BO96" s="69"/>
      <c r="BP96" s="69"/>
      <c r="BQ96" s="69"/>
      <c r="BR96" s="69"/>
      <c r="BS96" s="69"/>
      <c r="BT96" s="73"/>
      <c r="BU96" s="69"/>
      <c r="BV96" s="69"/>
      <c r="BW96" s="69"/>
      <c r="BX96" s="69"/>
      <c r="BY96" s="77"/>
      <c r="BZ96" s="68"/>
    </row>
    <row r="97" spans="1:78" s="19" customFormat="1" ht="12.75">
      <c r="A97" s="19">
        <v>584311</v>
      </c>
      <c r="B97" s="12" t="s">
        <v>139</v>
      </c>
      <c r="C97" s="40">
        <v>0.49652777777777773</v>
      </c>
      <c r="D97" s="21"/>
      <c r="E97" s="3">
        <v>35659</v>
      </c>
      <c r="F97" s="5">
        <v>0.006</v>
      </c>
      <c r="G97" s="20">
        <v>0.002</v>
      </c>
      <c r="H97" s="20">
        <v>0.0291</v>
      </c>
      <c r="I97" s="20">
        <v>1.811</v>
      </c>
      <c r="J97" s="20">
        <v>0.01</v>
      </c>
      <c r="K97" s="5">
        <v>0.025</v>
      </c>
      <c r="L97" s="20">
        <v>0.005</v>
      </c>
      <c r="M97" s="20">
        <v>0.1071</v>
      </c>
      <c r="N97" s="20">
        <v>0.3594</v>
      </c>
      <c r="O97" s="20">
        <v>0.2065</v>
      </c>
      <c r="P97" s="20">
        <v>1.907</v>
      </c>
      <c r="Q97" s="5">
        <v>0.655827</v>
      </c>
      <c r="R97" s="5">
        <v>2.42781</v>
      </c>
      <c r="S97" s="20">
        <v>6.108</v>
      </c>
      <c r="T97" s="74">
        <v>13</v>
      </c>
      <c r="U97" s="50">
        <v>12</v>
      </c>
      <c r="V97" s="20">
        <v>0.05</v>
      </c>
      <c r="W97" s="20">
        <v>0.6652</v>
      </c>
      <c r="X97" s="20">
        <v>0.002</v>
      </c>
      <c r="Y97" s="20">
        <v>0.002</v>
      </c>
      <c r="Z97" s="21">
        <v>1.04479807405587</v>
      </c>
      <c r="AA97" s="18">
        <f t="shared" si="25"/>
        <v>0.035</v>
      </c>
      <c r="AB97" s="13">
        <f t="shared" si="26"/>
        <v>0.2142857142857143</v>
      </c>
      <c r="AC97" s="13">
        <f t="shared" si="45"/>
        <v>0.07272727272727272</v>
      </c>
      <c r="AD97" s="13">
        <f t="shared" si="27"/>
        <v>3.2333333333333334</v>
      </c>
      <c r="AE97" s="13">
        <f t="shared" si="28"/>
        <v>258.7142857142857</v>
      </c>
      <c r="AF97" s="13">
        <f t="shared" si="29"/>
        <v>0.7142857142857143</v>
      </c>
      <c r="AG97" s="13">
        <f t="shared" si="30"/>
        <v>1.7857142857142858</v>
      </c>
      <c r="AH97" s="13">
        <f t="shared" si="31"/>
        <v>0.4838709677419355</v>
      </c>
      <c r="AI97" s="13">
        <f t="shared" si="32"/>
        <v>2.746153846153846</v>
      </c>
      <c r="AJ97" s="13">
        <f t="shared" si="33"/>
        <v>17.97</v>
      </c>
      <c r="AK97" s="13">
        <f t="shared" si="34"/>
        <v>17.208333333333332</v>
      </c>
      <c r="AL97" s="13">
        <f t="shared" si="35"/>
        <v>82.91304347826086</v>
      </c>
      <c r="AM97" s="13">
        <f t="shared" si="36"/>
        <v>40.9891875</v>
      </c>
      <c r="AN97" s="13">
        <f t="shared" si="37"/>
        <v>69.366</v>
      </c>
      <c r="AO97" s="18"/>
      <c r="AP97" s="18"/>
      <c r="AQ97" s="18"/>
      <c r="AR97" s="13">
        <f t="shared" si="46"/>
        <v>4.838709677419355</v>
      </c>
      <c r="AS97" s="13">
        <f t="shared" si="47"/>
        <v>41.575</v>
      </c>
      <c r="AT97" s="13">
        <f t="shared" si="48"/>
        <v>0.06349206349206349</v>
      </c>
      <c r="AU97" s="13">
        <f t="shared" si="49"/>
        <v>0.061538461538461535</v>
      </c>
      <c r="AW97" s="13">
        <f t="shared" si="38"/>
        <v>0.7798301105232593</v>
      </c>
      <c r="AX97" s="13">
        <f t="shared" si="39"/>
        <v>2.5</v>
      </c>
      <c r="AY97" s="53">
        <f t="shared" si="42"/>
        <v>121.55181637203376</v>
      </c>
      <c r="AZ97" s="53">
        <f t="shared" si="43"/>
        <v>112.14090178571428</v>
      </c>
      <c r="BA97" s="53">
        <f t="shared" si="40"/>
        <v>1.0839204468348438</v>
      </c>
      <c r="BB97" s="53">
        <f t="shared" si="44"/>
        <v>8.696628872033756</v>
      </c>
      <c r="BC97" s="53">
        <f t="shared" si="41"/>
        <v>1.1952980347470066</v>
      </c>
      <c r="BD97" s="110"/>
      <c r="BF97" s="72"/>
      <c r="BG97" s="78"/>
      <c r="BH97" s="66"/>
      <c r="BI97" s="69"/>
      <c r="BJ97" s="69"/>
      <c r="BK97" s="69"/>
      <c r="BL97" s="69"/>
      <c r="BM97" s="69"/>
      <c r="BN97" s="73"/>
      <c r="BO97" s="69"/>
      <c r="BP97" s="69"/>
      <c r="BQ97" s="69"/>
      <c r="BR97" s="69"/>
      <c r="BS97" s="69"/>
      <c r="BT97" s="73"/>
      <c r="BU97" s="69"/>
      <c r="BV97" s="69"/>
      <c r="BW97" s="69"/>
      <c r="BX97" s="69"/>
      <c r="BY97" s="77"/>
      <c r="BZ97" s="68"/>
    </row>
    <row r="98" spans="1:78" s="19" customFormat="1" ht="12.75">
      <c r="A98" s="19">
        <v>584312</v>
      </c>
      <c r="B98" s="12" t="s">
        <v>140</v>
      </c>
      <c r="C98" s="40">
        <v>0.46527777777777773</v>
      </c>
      <c r="D98" s="21"/>
      <c r="E98" s="3">
        <v>35666</v>
      </c>
      <c r="F98" s="5">
        <v>0.006</v>
      </c>
      <c r="G98" s="20">
        <v>0.002</v>
      </c>
      <c r="H98" s="20">
        <v>0.02</v>
      </c>
      <c r="I98" s="20">
        <v>1.813</v>
      </c>
      <c r="J98" s="20">
        <v>0.01</v>
      </c>
      <c r="K98" s="5">
        <v>0.025</v>
      </c>
      <c r="L98" s="20">
        <v>0.005</v>
      </c>
      <c r="M98" s="20">
        <v>0.1249</v>
      </c>
      <c r="N98" s="20">
        <v>0.3529</v>
      </c>
      <c r="O98" s="20">
        <v>0.1903</v>
      </c>
      <c r="P98" s="20">
        <v>1.893</v>
      </c>
      <c r="Q98" s="5">
        <v>0.7</v>
      </c>
      <c r="R98" s="5">
        <v>2.23165</v>
      </c>
      <c r="S98" s="20">
        <v>6.129</v>
      </c>
      <c r="T98" s="74">
        <v>13</v>
      </c>
      <c r="U98" s="50">
        <v>12</v>
      </c>
      <c r="V98" s="20">
        <v>0.05</v>
      </c>
      <c r="W98" s="20">
        <v>0.6026</v>
      </c>
      <c r="X98" s="20">
        <v>0.002</v>
      </c>
      <c r="Y98" s="20">
        <v>0.0032</v>
      </c>
      <c r="Z98" s="21">
        <v>0.58684900493772</v>
      </c>
      <c r="AA98" s="18">
        <f t="shared" si="25"/>
        <v>0.035</v>
      </c>
      <c r="AB98" s="13">
        <f t="shared" si="26"/>
        <v>0.2142857142857143</v>
      </c>
      <c r="AC98" s="13">
        <f t="shared" si="45"/>
        <v>0.07272727272727272</v>
      </c>
      <c r="AD98" s="13">
        <f t="shared" si="27"/>
        <v>2.2222222222222223</v>
      </c>
      <c r="AE98" s="13">
        <f t="shared" si="28"/>
        <v>259</v>
      </c>
      <c r="AF98" s="13">
        <f t="shared" si="29"/>
        <v>0.7142857142857143</v>
      </c>
      <c r="AG98" s="13">
        <f t="shared" si="30"/>
        <v>1.7857142857142858</v>
      </c>
      <c r="AH98" s="13">
        <f t="shared" si="31"/>
        <v>0.4838709677419355</v>
      </c>
      <c r="AI98" s="13">
        <f t="shared" si="32"/>
        <v>3.2025641025641023</v>
      </c>
      <c r="AJ98" s="13">
        <f t="shared" si="33"/>
        <v>17.645</v>
      </c>
      <c r="AK98" s="13">
        <f t="shared" si="34"/>
        <v>15.858333333333333</v>
      </c>
      <c r="AL98" s="13">
        <f t="shared" si="35"/>
        <v>82.30434782608697</v>
      </c>
      <c r="AM98" s="13">
        <f t="shared" si="36"/>
        <v>43.75</v>
      </c>
      <c r="AN98" s="13">
        <f t="shared" si="37"/>
        <v>63.76142857142858</v>
      </c>
      <c r="AO98" s="18"/>
      <c r="AP98" s="18"/>
      <c r="AQ98" s="18"/>
      <c r="AR98" s="13">
        <f t="shared" si="46"/>
        <v>4.838709677419355</v>
      </c>
      <c r="AS98" s="13">
        <f t="shared" si="47"/>
        <v>37.6625</v>
      </c>
      <c r="AT98" s="13">
        <f t="shared" si="48"/>
        <v>0.06349206349206349</v>
      </c>
      <c r="AU98" s="13">
        <f t="shared" si="49"/>
        <v>0.09846153846153846</v>
      </c>
      <c r="AW98" s="13">
        <f t="shared" si="38"/>
        <v>0.743019137896702</v>
      </c>
      <c r="AX98" s="13">
        <f t="shared" si="39"/>
        <v>2.5</v>
      </c>
      <c r="AY98" s="53">
        <f t="shared" si="42"/>
        <v>119.72453097627012</v>
      </c>
      <c r="AZ98" s="53">
        <f t="shared" si="43"/>
        <v>109.29714285714286</v>
      </c>
      <c r="BA98" s="53">
        <f t="shared" si="40"/>
        <v>1.095404032040951</v>
      </c>
      <c r="BB98" s="53">
        <f t="shared" si="44"/>
        <v>9.71310240484155</v>
      </c>
      <c r="BC98" s="53">
        <f t="shared" si="41"/>
        <v>1.290817186347789</v>
      </c>
      <c r="BD98" s="110"/>
      <c r="BF98" s="72"/>
      <c r="BG98" s="78"/>
      <c r="BH98" s="66"/>
      <c r="BI98" s="69"/>
      <c r="BJ98" s="69"/>
      <c r="BK98" s="69"/>
      <c r="BL98" s="69"/>
      <c r="BM98" s="69"/>
      <c r="BN98" s="73"/>
      <c r="BO98" s="69"/>
      <c r="BP98" s="69"/>
      <c r="BQ98" s="69"/>
      <c r="BR98" s="69"/>
      <c r="BS98" s="69"/>
      <c r="BT98" s="73"/>
      <c r="BU98" s="69"/>
      <c r="BV98" s="69"/>
      <c r="BW98" s="69"/>
      <c r="BX98" s="69"/>
      <c r="BY98" s="77"/>
      <c r="BZ98" s="68"/>
    </row>
    <row r="99" spans="1:78" s="19" customFormat="1" ht="12.75">
      <c r="A99" s="19">
        <v>584313</v>
      </c>
      <c r="B99" s="12" t="s">
        <v>141</v>
      </c>
      <c r="C99" s="40">
        <v>0.4618055555555556</v>
      </c>
      <c r="D99" s="21"/>
      <c r="E99" s="3">
        <v>35687</v>
      </c>
      <c r="F99" s="5">
        <v>0.006</v>
      </c>
      <c r="G99" s="20">
        <v>0.0023</v>
      </c>
      <c r="H99" s="20">
        <v>0.0349</v>
      </c>
      <c r="I99" s="20">
        <v>1.779</v>
      </c>
      <c r="J99" s="20">
        <v>0.01</v>
      </c>
      <c r="K99" s="5">
        <v>0.025</v>
      </c>
      <c r="L99" s="20">
        <v>0.007</v>
      </c>
      <c r="M99" s="20">
        <v>0.1294</v>
      </c>
      <c r="N99" s="20">
        <v>0.3028</v>
      </c>
      <c r="O99" s="20">
        <v>0.1939</v>
      </c>
      <c r="P99" s="20">
        <v>1.852</v>
      </c>
      <c r="Q99" s="5">
        <v>0.65</v>
      </c>
      <c r="R99" s="5">
        <v>2.35226</v>
      </c>
      <c r="S99" s="20">
        <v>5.847</v>
      </c>
      <c r="T99" s="74">
        <v>14</v>
      </c>
      <c r="U99" s="50">
        <v>12</v>
      </c>
      <c r="V99" s="20">
        <v>0.05</v>
      </c>
      <c r="W99" s="20">
        <v>0.6273</v>
      </c>
      <c r="X99" s="20">
        <v>0.002</v>
      </c>
      <c r="Y99" s="20">
        <v>0.0032</v>
      </c>
      <c r="Z99" s="21">
        <v>0.5</v>
      </c>
      <c r="AA99" s="18">
        <f t="shared" si="25"/>
        <v>0.035</v>
      </c>
      <c r="AB99" s="13">
        <f t="shared" si="26"/>
        <v>0.2142857142857143</v>
      </c>
      <c r="AC99" s="13">
        <f t="shared" si="45"/>
        <v>0.08363636363636363</v>
      </c>
      <c r="AD99" s="13">
        <f t="shared" si="27"/>
        <v>3.8777777777777778</v>
      </c>
      <c r="AE99" s="13">
        <f t="shared" si="28"/>
        <v>254.1428571428571</v>
      </c>
      <c r="AF99" s="13">
        <f t="shared" si="29"/>
        <v>0.7142857142857143</v>
      </c>
      <c r="AG99" s="13">
        <f t="shared" si="30"/>
        <v>1.7857142857142858</v>
      </c>
      <c r="AH99" s="13">
        <f t="shared" si="31"/>
        <v>0.6774193548387097</v>
      </c>
      <c r="AI99" s="13">
        <f t="shared" si="32"/>
        <v>3.3179487179487177</v>
      </c>
      <c r="AJ99" s="13">
        <f t="shared" si="33"/>
        <v>15.14</v>
      </c>
      <c r="AK99" s="13">
        <f t="shared" si="34"/>
        <v>16.158333333333335</v>
      </c>
      <c r="AL99" s="13">
        <f t="shared" si="35"/>
        <v>80.52173913043478</v>
      </c>
      <c r="AM99" s="13">
        <f t="shared" si="36"/>
        <v>40.625</v>
      </c>
      <c r="AN99" s="13">
        <f t="shared" si="37"/>
        <v>67.20742857142857</v>
      </c>
      <c r="AO99" s="18"/>
      <c r="AP99" s="18"/>
      <c r="AQ99" s="18"/>
      <c r="AR99" s="13">
        <f t="shared" si="46"/>
        <v>4.838709677419355</v>
      </c>
      <c r="AS99" s="13">
        <f t="shared" si="47"/>
        <v>39.20625</v>
      </c>
      <c r="AT99" s="13">
        <f t="shared" si="48"/>
        <v>0.06349206349206349</v>
      </c>
      <c r="AU99" s="13">
        <f t="shared" si="49"/>
        <v>0.09846153846153846</v>
      </c>
      <c r="AW99" s="13">
        <f t="shared" si="38"/>
        <v>1.4223287871228185</v>
      </c>
      <c r="AX99" s="13">
        <f t="shared" si="39"/>
        <v>2.5</v>
      </c>
      <c r="AY99" s="53">
        <f t="shared" si="42"/>
        <v>115.85230689600255</v>
      </c>
      <c r="AZ99" s="53">
        <f t="shared" si="43"/>
        <v>109.61814285714286</v>
      </c>
      <c r="BA99" s="53">
        <f t="shared" si="40"/>
        <v>1.0568716443863149</v>
      </c>
      <c r="BB99" s="53">
        <f t="shared" si="44"/>
        <v>5.51987832457398</v>
      </c>
      <c r="BC99" s="53">
        <f t="shared" si="41"/>
        <v>1.1981077217506644</v>
      </c>
      <c r="BD99" s="110"/>
      <c r="BF99" s="72"/>
      <c r="BG99" s="78"/>
      <c r="BH99" s="66"/>
      <c r="BI99" s="69"/>
      <c r="BJ99" s="69"/>
      <c r="BK99" s="69"/>
      <c r="BL99" s="69"/>
      <c r="BM99" s="69"/>
      <c r="BN99" s="73"/>
      <c r="BO99" s="69"/>
      <c r="BP99" s="69"/>
      <c r="BQ99" s="69"/>
      <c r="BR99" s="69"/>
      <c r="BS99" s="69"/>
      <c r="BT99" s="73"/>
      <c r="BU99" s="69"/>
      <c r="BV99" s="69"/>
      <c r="BW99" s="69"/>
      <c r="BX99" s="69"/>
      <c r="BY99" s="77"/>
      <c r="BZ99" s="68"/>
    </row>
    <row r="100" spans="1:78" s="19" customFormat="1" ht="12.75">
      <c r="A100" s="19">
        <v>584314</v>
      </c>
      <c r="B100" s="12" t="s">
        <v>142</v>
      </c>
      <c r="C100" s="40">
        <v>0.44097222222222227</v>
      </c>
      <c r="D100" s="21"/>
      <c r="E100" s="3">
        <v>35694</v>
      </c>
      <c r="F100" s="5">
        <v>0.006</v>
      </c>
      <c r="G100" s="20">
        <v>0.0026</v>
      </c>
      <c r="H100" s="20">
        <v>0.0407</v>
      </c>
      <c r="I100" s="20">
        <v>1.802</v>
      </c>
      <c r="J100" s="20">
        <v>0.01</v>
      </c>
      <c r="K100" s="5">
        <v>0.025</v>
      </c>
      <c r="L100" s="20">
        <v>0.005</v>
      </c>
      <c r="M100" s="20">
        <v>0.1539</v>
      </c>
      <c r="N100" s="20">
        <v>0.3073</v>
      </c>
      <c r="O100" s="20">
        <v>0.2149</v>
      </c>
      <c r="P100" s="20">
        <v>1.869</v>
      </c>
      <c r="Q100" s="5">
        <v>0.65</v>
      </c>
      <c r="R100" s="5">
        <v>2.31705</v>
      </c>
      <c r="S100" s="20">
        <v>5.968</v>
      </c>
      <c r="T100" s="74">
        <v>15</v>
      </c>
      <c r="U100" s="50">
        <v>12</v>
      </c>
      <c r="V100" s="20">
        <v>0.05</v>
      </c>
      <c r="W100" s="20">
        <v>0.6175</v>
      </c>
      <c r="X100" s="20">
        <v>0.002</v>
      </c>
      <c r="Y100" s="44"/>
      <c r="Z100" s="21">
        <v>0.7403558898256299</v>
      </c>
      <c r="AA100" s="18">
        <f t="shared" si="25"/>
        <v>0.035</v>
      </c>
      <c r="AB100" s="13">
        <f t="shared" si="26"/>
        <v>0.2142857142857143</v>
      </c>
      <c r="AC100" s="13">
        <f t="shared" si="45"/>
        <v>0.09454545454545453</v>
      </c>
      <c r="AD100" s="13">
        <f t="shared" si="27"/>
        <v>4.522222222222223</v>
      </c>
      <c r="AE100" s="13">
        <f t="shared" si="28"/>
        <v>257.42857142857144</v>
      </c>
      <c r="AF100" s="13">
        <f t="shared" si="29"/>
        <v>0.7142857142857143</v>
      </c>
      <c r="AG100" s="13">
        <f t="shared" si="30"/>
        <v>1.7857142857142858</v>
      </c>
      <c r="AH100" s="13">
        <f t="shared" si="31"/>
        <v>0.4838709677419355</v>
      </c>
      <c r="AI100" s="13">
        <f t="shared" si="32"/>
        <v>3.946153846153847</v>
      </c>
      <c r="AJ100" s="13">
        <f t="shared" si="33"/>
        <v>15.365</v>
      </c>
      <c r="AK100" s="13">
        <f t="shared" si="34"/>
        <v>17.908333333333335</v>
      </c>
      <c r="AL100" s="13">
        <f t="shared" si="35"/>
        <v>81.26086956521739</v>
      </c>
      <c r="AM100" s="13">
        <f t="shared" si="36"/>
        <v>40.625</v>
      </c>
      <c r="AN100" s="13">
        <f t="shared" si="37"/>
        <v>66.20142857142858</v>
      </c>
      <c r="AO100" s="18"/>
      <c r="AP100" s="18"/>
      <c r="AQ100" s="18"/>
      <c r="AR100" s="13">
        <f t="shared" si="46"/>
        <v>4.838709677419355</v>
      </c>
      <c r="AS100" s="13">
        <f t="shared" si="47"/>
        <v>38.59375</v>
      </c>
      <c r="AT100" s="13">
        <f t="shared" si="48"/>
        <v>0.06349206349206349</v>
      </c>
      <c r="AU100" s="39"/>
      <c r="AW100" s="13">
        <f t="shared" si="38"/>
        <v>1.076465213629835</v>
      </c>
      <c r="AX100" s="13">
        <f t="shared" si="39"/>
        <v>2.5</v>
      </c>
      <c r="AY100" s="53">
        <f t="shared" si="42"/>
        <v>119.19464245899029</v>
      </c>
      <c r="AZ100" s="53">
        <f t="shared" si="43"/>
        <v>108.61214285714286</v>
      </c>
      <c r="BA100" s="53">
        <f t="shared" si="40"/>
        <v>1.097433853374632</v>
      </c>
      <c r="BB100" s="53">
        <f t="shared" si="44"/>
        <v>9.868213887561723</v>
      </c>
      <c r="BC100" s="53">
        <f t="shared" si="41"/>
        <v>1.227479094012908</v>
      </c>
      <c r="BD100" s="110"/>
      <c r="BF100" s="72"/>
      <c r="BG100" s="78"/>
      <c r="BH100" s="66"/>
      <c r="BI100" s="69"/>
      <c r="BJ100" s="69"/>
      <c r="BK100" s="69"/>
      <c r="BL100" s="69"/>
      <c r="BM100" s="69"/>
      <c r="BN100" s="73"/>
      <c r="BO100" s="69"/>
      <c r="BP100" s="69"/>
      <c r="BQ100" s="69"/>
      <c r="BR100" s="69"/>
      <c r="BS100" s="69"/>
      <c r="BT100" s="73"/>
      <c r="BU100" s="69"/>
      <c r="BV100" s="69"/>
      <c r="BW100" s="69"/>
      <c r="BX100" s="69"/>
      <c r="BY100" s="77"/>
      <c r="BZ100" s="68"/>
    </row>
    <row r="101" spans="1:78" s="19" customFormat="1" ht="12.75">
      <c r="A101" s="19">
        <v>584315</v>
      </c>
      <c r="B101" s="12" t="s">
        <v>143</v>
      </c>
      <c r="C101" s="40">
        <v>0.4375</v>
      </c>
      <c r="D101" s="21"/>
      <c r="E101" s="3">
        <v>35701</v>
      </c>
      <c r="F101" s="5">
        <v>0.006</v>
      </c>
      <c r="G101" s="20">
        <v>0.002</v>
      </c>
      <c r="H101" s="20">
        <v>0.02</v>
      </c>
      <c r="I101" s="20">
        <v>1.825</v>
      </c>
      <c r="J101" s="20">
        <v>0.01</v>
      </c>
      <c r="K101" s="5">
        <v>0.025</v>
      </c>
      <c r="L101" s="20">
        <v>0.005</v>
      </c>
      <c r="M101" s="20">
        <v>0.1227</v>
      </c>
      <c r="N101" s="20">
        <v>0.3326</v>
      </c>
      <c r="O101" s="20">
        <v>0.208</v>
      </c>
      <c r="P101" s="20">
        <v>1.881</v>
      </c>
      <c r="Q101" s="5">
        <v>0.66</v>
      </c>
      <c r="R101" s="5">
        <v>2.27373</v>
      </c>
      <c r="S101" s="20">
        <v>5.882</v>
      </c>
      <c r="T101" s="74">
        <v>15</v>
      </c>
      <c r="U101" s="50">
        <v>13</v>
      </c>
      <c r="V101" s="20">
        <v>0.05</v>
      </c>
      <c r="W101" s="20">
        <v>0.6661</v>
      </c>
      <c r="X101" s="20">
        <v>0.0038</v>
      </c>
      <c r="Y101" s="20">
        <v>0.002</v>
      </c>
      <c r="Z101" s="21">
        <v>0.7460299221914801</v>
      </c>
      <c r="AA101" s="18">
        <f t="shared" si="25"/>
        <v>0.035</v>
      </c>
      <c r="AB101" s="13">
        <f t="shared" si="26"/>
        <v>0.2142857142857143</v>
      </c>
      <c r="AC101" s="13">
        <f t="shared" si="45"/>
        <v>0.07272727272727272</v>
      </c>
      <c r="AD101" s="13">
        <f t="shared" si="27"/>
        <v>2.2222222222222223</v>
      </c>
      <c r="AE101" s="13">
        <f t="shared" si="28"/>
        <v>260.7142857142857</v>
      </c>
      <c r="AF101" s="13">
        <f t="shared" si="29"/>
        <v>0.7142857142857143</v>
      </c>
      <c r="AG101" s="13">
        <f t="shared" si="30"/>
        <v>1.7857142857142858</v>
      </c>
      <c r="AH101" s="13">
        <f t="shared" si="31"/>
        <v>0.4838709677419355</v>
      </c>
      <c r="AI101" s="13">
        <f t="shared" si="32"/>
        <v>3.146153846153846</v>
      </c>
      <c r="AJ101" s="13">
        <f t="shared" si="33"/>
        <v>16.63</v>
      </c>
      <c r="AK101" s="13">
        <f t="shared" si="34"/>
        <v>17.333333333333332</v>
      </c>
      <c r="AL101" s="13">
        <f t="shared" si="35"/>
        <v>81.78260869565217</v>
      </c>
      <c r="AM101" s="13">
        <f t="shared" si="36"/>
        <v>41.25</v>
      </c>
      <c r="AN101" s="13">
        <f t="shared" si="37"/>
        <v>64.96371428571429</v>
      </c>
      <c r="AO101" s="18"/>
      <c r="AP101" s="18"/>
      <c r="AQ101" s="18"/>
      <c r="AR101" s="13">
        <f t="shared" si="46"/>
        <v>4.838709677419355</v>
      </c>
      <c r="AS101" s="13">
        <f t="shared" si="47"/>
        <v>41.63125</v>
      </c>
      <c r="AT101" s="13">
        <f t="shared" si="48"/>
        <v>0.12063492063492064</v>
      </c>
      <c r="AU101" s="13">
        <f t="shared" si="49"/>
        <v>0.061538461538461535</v>
      </c>
      <c r="AW101" s="13">
        <f t="shared" si="38"/>
        <v>1.3121998990192043</v>
      </c>
      <c r="AX101" s="13">
        <f t="shared" si="39"/>
        <v>2.5</v>
      </c>
      <c r="AY101" s="53">
        <f t="shared" si="42"/>
        <v>119.60638158942507</v>
      </c>
      <c r="AZ101" s="53">
        <f t="shared" si="43"/>
        <v>107.99942857142858</v>
      </c>
      <c r="BA101" s="53">
        <f t="shared" si="40"/>
        <v>1.1074723558404747</v>
      </c>
      <c r="BB101" s="53">
        <f t="shared" si="44"/>
        <v>10.892667303710766</v>
      </c>
      <c r="BC101" s="53">
        <f t="shared" si="41"/>
        <v>1.2588967486675313</v>
      </c>
      <c r="BD101" s="110"/>
      <c r="BF101" s="72"/>
      <c r="BG101" s="78"/>
      <c r="BH101" s="66"/>
      <c r="BI101" s="69"/>
      <c r="BJ101" s="69"/>
      <c r="BK101" s="69"/>
      <c r="BL101" s="69"/>
      <c r="BM101" s="69"/>
      <c r="BN101" s="73"/>
      <c r="BO101" s="69"/>
      <c r="BP101" s="69"/>
      <c r="BQ101" s="69"/>
      <c r="BR101" s="69"/>
      <c r="BS101" s="69"/>
      <c r="BT101" s="73"/>
      <c r="BU101" s="69"/>
      <c r="BV101" s="69"/>
      <c r="BW101" s="69"/>
      <c r="BX101" s="69"/>
      <c r="BY101" s="77"/>
      <c r="BZ101" s="68"/>
    </row>
    <row r="102" spans="1:78" s="1" customFormat="1" ht="12.75">
      <c r="A102" s="19">
        <v>584316</v>
      </c>
      <c r="B102" s="12" t="s">
        <v>144</v>
      </c>
      <c r="C102" s="40">
        <v>0.4826388888888889</v>
      </c>
      <c r="D102" s="21"/>
      <c r="E102" s="3">
        <v>35708</v>
      </c>
      <c r="F102" s="20">
        <v>0.006</v>
      </c>
      <c r="G102" s="20">
        <v>0.002</v>
      </c>
      <c r="H102" s="20">
        <v>0.0291</v>
      </c>
      <c r="I102" s="20">
        <v>1.839</v>
      </c>
      <c r="J102" s="20">
        <v>0.01</v>
      </c>
      <c r="K102" s="5">
        <v>0.025</v>
      </c>
      <c r="L102" s="20">
        <v>0.005</v>
      </c>
      <c r="M102" s="20">
        <v>0.1718</v>
      </c>
      <c r="N102" s="20">
        <v>0.3346</v>
      </c>
      <c r="O102" s="20">
        <v>0.1909</v>
      </c>
      <c r="P102" s="20">
        <v>1.859</v>
      </c>
      <c r="Q102" s="5">
        <v>0.64</v>
      </c>
      <c r="R102" s="5">
        <v>2.25</v>
      </c>
      <c r="S102" s="20">
        <v>6.042</v>
      </c>
      <c r="T102" s="74">
        <v>15</v>
      </c>
      <c r="U102" s="50">
        <v>12</v>
      </c>
      <c r="V102" s="20">
        <v>0.05</v>
      </c>
      <c r="W102" s="20">
        <v>0.6349</v>
      </c>
      <c r="X102" s="20">
        <v>0.002</v>
      </c>
      <c r="Y102" s="20">
        <v>0.002</v>
      </c>
      <c r="Z102" s="21">
        <v>0.85503276351488</v>
      </c>
      <c r="AA102" s="18">
        <f t="shared" si="25"/>
        <v>0.035</v>
      </c>
      <c r="AB102" s="13">
        <f t="shared" si="26"/>
        <v>0.2142857142857143</v>
      </c>
      <c r="AC102" s="13">
        <f t="shared" si="45"/>
        <v>0.07272727272727272</v>
      </c>
      <c r="AD102" s="13">
        <f t="shared" si="27"/>
        <v>3.2333333333333334</v>
      </c>
      <c r="AE102" s="13">
        <f t="shared" si="28"/>
        <v>262.7142857142857</v>
      </c>
      <c r="AF102" s="13">
        <f t="shared" si="29"/>
        <v>0.7142857142857143</v>
      </c>
      <c r="AG102" s="13">
        <f t="shared" si="30"/>
        <v>1.7857142857142858</v>
      </c>
      <c r="AH102" s="13">
        <f t="shared" si="31"/>
        <v>0.4838709677419355</v>
      </c>
      <c r="AI102" s="13">
        <f t="shared" si="32"/>
        <v>4.4051282051282055</v>
      </c>
      <c r="AJ102" s="13">
        <f t="shared" si="33"/>
        <v>16.73</v>
      </c>
      <c r="AK102" s="13">
        <f t="shared" si="34"/>
        <v>15.908333333333333</v>
      </c>
      <c r="AL102" s="13">
        <f t="shared" si="35"/>
        <v>80.82608695652175</v>
      </c>
      <c r="AM102" s="13">
        <f t="shared" si="36"/>
        <v>40</v>
      </c>
      <c r="AN102" s="13">
        <f t="shared" si="37"/>
        <v>64.28571428571428</v>
      </c>
      <c r="AO102" s="18"/>
      <c r="AP102" s="18"/>
      <c r="AQ102" s="18"/>
      <c r="AR102" s="13">
        <f t="shared" si="46"/>
        <v>4.838709677419355</v>
      </c>
      <c r="AS102" s="13">
        <f t="shared" si="47"/>
        <v>39.68125</v>
      </c>
      <c r="AT102" s="13">
        <f t="shared" si="48"/>
        <v>0.06349206349206349</v>
      </c>
      <c r="AU102" s="13">
        <f t="shared" si="49"/>
        <v>0.061538461538461535</v>
      </c>
      <c r="AV102" s="19"/>
      <c r="AW102" s="13">
        <f t="shared" si="38"/>
        <v>0.9078205301781861</v>
      </c>
      <c r="AX102" s="13">
        <f t="shared" si="39"/>
        <v>2.5</v>
      </c>
      <c r="AY102" s="53">
        <f t="shared" si="42"/>
        <v>118.583834209269</v>
      </c>
      <c r="AZ102" s="53">
        <f t="shared" si="43"/>
        <v>106.07142857142856</v>
      </c>
      <c r="BA102" s="53">
        <f t="shared" si="40"/>
        <v>1.117962073353378</v>
      </c>
      <c r="BB102" s="53">
        <f t="shared" si="44"/>
        <v>11.798119923554736</v>
      </c>
      <c r="BC102" s="53">
        <f t="shared" si="41"/>
        <v>1.2572946859903384</v>
      </c>
      <c r="BD102" s="110"/>
      <c r="BE102" s="19"/>
      <c r="BF102" s="72"/>
      <c r="BG102" s="78"/>
      <c r="BH102" s="66"/>
      <c r="BI102" s="69"/>
      <c r="BJ102" s="69"/>
      <c r="BK102" s="69"/>
      <c r="BL102" s="69"/>
      <c r="BM102" s="69"/>
      <c r="BN102" s="73"/>
      <c r="BO102" s="69"/>
      <c r="BP102" s="69"/>
      <c r="BQ102" s="69"/>
      <c r="BR102" s="69"/>
      <c r="BS102" s="69"/>
      <c r="BT102" s="73"/>
      <c r="BU102" s="69"/>
      <c r="BV102" s="69"/>
      <c r="BW102" s="69"/>
      <c r="BX102" s="69"/>
      <c r="BY102" s="77"/>
      <c r="BZ102" s="68"/>
    </row>
    <row r="103" spans="1:78" s="1" customFormat="1" ht="12.75">
      <c r="A103" s="19">
        <v>584317</v>
      </c>
      <c r="B103" s="12" t="s">
        <v>145</v>
      </c>
      <c r="C103" s="40">
        <v>0.5</v>
      </c>
      <c r="D103" s="21"/>
      <c r="E103" s="3">
        <v>35715</v>
      </c>
      <c r="F103" s="5">
        <v>0.006</v>
      </c>
      <c r="G103" s="20">
        <v>0.002</v>
      </c>
      <c r="H103" s="20">
        <v>0.0349</v>
      </c>
      <c r="I103" s="20">
        <v>1.843</v>
      </c>
      <c r="J103" s="20">
        <v>0.01</v>
      </c>
      <c r="K103" s="5">
        <v>0.051</v>
      </c>
      <c r="L103" s="20">
        <v>0.005</v>
      </c>
      <c r="M103" s="20">
        <v>0.1562</v>
      </c>
      <c r="N103" s="20">
        <v>0.3641</v>
      </c>
      <c r="O103" s="20">
        <v>0.2224</v>
      </c>
      <c r="P103" s="20">
        <v>1.878</v>
      </c>
      <c r="Q103" s="5">
        <v>0.682383</v>
      </c>
      <c r="R103" s="5">
        <v>2.35</v>
      </c>
      <c r="S103" s="20">
        <v>5.88</v>
      </c>
      <c r="T103" s="74">
        <v>15</v>
      </c>
      <c r="U103" s="50">
        <v>12</v>
      </c>
      <c r="V103" s="20">
        <v>0.05</v>
      </c>
      <c r="W103" s="20">
        <v>0.6224</v>
      </c>
      <c r="X103" s="20">
        <v>0.002</v>
      </c>
      <c r="Y103" s="20">
        <v>0.002</v>
      </c>
      <c r="Z103" s="21">
        <v>0.8758073174134702</v>
      </c>
      <c r="AA103" s="18">
        <f t="shared" si="25"/>
        <v>0.061</v>
      </c>
      <c r="AB103" s="13">
        <f t="shared" si="26"/>
        <v>0.2142857142857143</v>
      </c>
      <c r="AC103" s="13">
        <f t="shared" si="45"/>
        <v>0.07272727272727272</v>
      </c>
      <c r="AD103" s="13">
        <f t="shared" si="27"/>
        <v>3.8777777777777778</v>
      </c>
      <c r="AE103" s="13">
        <f t="shared" si="28"/>
        <v>263.2857142857143</v>
      </c>
      <c r="AF103" s="13">
        <f t="shared" si="29"/>
        <v>0.7142857142857143</v>
      </c>
      <c r="AG103" s="13">
        <f t="shared" si="30"/>
        <v>3.6428571428571423</v>
      </c>
      <c r="AH103" s="13">
        <f t="shared" si="31"/>
        <v>0.4838709677419355</v>
      </c>
      <c r="AI103" s="13">
        <f t="shared" si="32"/>
        <v>4.005128205128205</v>
      </c>
      <c r="AJ103" s="13">
        <f t="shared" si="33"/>
        <v>18.205</v>
      </c>
      <c r="AK103" s="13">
        <f t="shared" si="34"/>
        <v>18.53333333333333</v>
      </c>
      <c r="AL103" s="13">
        <f t="shared" si="35"/>
        <v>81.65217391304347</v>
      </c>
      <c r="AM103" s="13">
        <f t="shared" si="36"/>
        <v>42.648937499999995</v>
      </c>
      <c r="AN103" s="13">
        <f t="shared" si="37"/>
        <v>67.14285714285714</v>
      </c>
      <c r="AO103" s="18"/>
      <c r="AP103" s="18"/>
      <c r="AQ103" s="18"/>
      <c r="AR103" s="13">
        <f t="shared" si="46"/>
        <v>4.838709677419355</v>
      </c>
      <c r="AS103" s="13">
        <f t="shared" si="47"/>
        <v>38.9</v>
      </c>
      <c r="AT103" s="13">
        <f t="shared" si="48"/>
        <v>0.06349206349206349</v>
      </c>
      <c r="AU103" s="13">
        <f t="shared" si="49"/>
        <v>0.061538461538461535</v>
      </c>
      <c r="AV103" s="19"/>
      <c r="AW103" s="13">
        <f t="shared" si="38"/>
        <v>1.3182567385564075</v>
      </c>
      <c r="AX103" s="13">
        <f t="shared" si="39"/>
        <v>4.357142857142857</v>
      </c>
      <c r="AY103" s="53">
        <f t="shared" si="42"/>
        <v>123.10992116579072</v>
      </c>
      <c r="AZ103" s="53">
        <f t="shared" si="43"/>
        <v>113.43465178571428</v>
      </c>
      <c r="BA103" s="53">
        <f t="shared" si="40"/>
        <v>1.085293772473985</v>
      </c>
      <c r="BB103" s="53">
        <f t="shared" si="44"/>
        <v>8.960983665790721</v>
      </c>
      <c r="BC103" s="53">
        <f t="shared" si="41"/>
        <v>1.216096207215541</v>
      </c>
      <c r="BD103" s="110"/>
      <c r="BE103" s="19"/>
      <c r="BF103" s="72"/>
      <c r="BG103" s="78"/>
      <c r="BH103" s="66"/>
      <c r="BI103" s="69"/>
      <c r="BJ103" s="69"/>
      <c r="BK103" s="69"/>
      <c r="BL103" s="69"/>
      <c r="BM103" s="69"/>
      <c r="BN103" s="73"/>
      <c r="BO103" s="69"/>
      <c r="BP103" s="69"/>
      <c r="BQ103" s="69"/>
      <c r="BR103" s="69"/>
      <c r="BS103" s="69"/>
      <c r="BT103" s="73"/>
      <c r="BU103" s="69"/>
      <c r="BV103" s="69"/>
      <c r="BW103" s="69"/>
      <c r="BX103" s="69"/>
      <c r="BY103" s="77"/>
      <c r="BZ103" s="68"/>
    </row>
    <row r="104" spans="1:78" s="1" customFormat="1" ht="12.75">
      <c r="A104" s="19">
        <v>584318</v>
      </c>
      <c r="B104" s="12" t="s">
        <v>146</v>
      </c>
      <c r="C104" s="40">
        <v>0.4548611111111111</v>
      </c>
      <c r="D104" s="21"/>
      <c r="E104" s="3">
        <v>35722</v>
      </c>
      <c r="F104" s="5">
        <v>0.006</v>
      </c>
      <c r="G104" s="20">
        <v>0.0021</v>
      </c>
      <c r="H104" s="20">
        <v>0.0232</v>
      </c>
      <c r="I104" s="20">
        <v>1.861</v>
      </c>
      <c r="J104" s="20">
        <v>0.01</v>
      </c>
      <c r="K104" s="5">
        <v>0.133536</v>
      </c>
      <c r="L104" s="20">
        <v>0.005</v>
      </c>
      <c r="M104" s="20">
        <v>0.1361</v>
      </c>
      <c r="N104" s="20">
        <v>0.3226</v>
      </c>
      <c r="O104" s="20">
        <v>0.2062</v>
      </c>
      <c r="P104" s="20">
        <v>1.812</v>
      </c>
      <c r="Q104" s="5">
        <v>0.591946</v>
      </c>
      <c r="R104" s="5">
        <v>2.27726</v>
      </c>
      <c r="S104" s="20">
        <v>5.807</v>
      </c>
      <c r="T104" s="74">
        <v>15</v>
      </c>
      <c r="U104" s="50">
        <v>12</v>
      </c>
      <c r="V104" s="20">
        <v>0.05</v>
      </c>
      <c r="W104" s="20">
        <v>0.535</v>
      </c>
      <c r="X104" s="20">
        <v>0.002</v>
      </c>
      <c r="Y104" s="20">
        <v>0.002</v>
      </c>
      <c r="Z104" s="21">
        <v>0.5</v>
      </c>
      <c r="AA104" s="18">
        <f t="shared" si="25"/>
        <v>0.143536</v>
      </c>
      <c r="AB104" s="13">
        <f t="shared" si="26"/>
        <v>0.2142857142857143</v>
      </c>
      <c r="AC104" s="13">
        <f t="shared" si="45"/>
        <v>0.07636363636363636</v>
      </c>
      <c r="AD104" s="13">
        <f t="shared" si="27"/>
        <v>2.5777777777777775</v>
      </c>
      <c r="AE104" s="13">
        <f t="shared" si="28"/>
        <v>265.85714285714283</v>
      </c>
      <c r="AF104" s="13">
        <f t="shared" si="29"/>
        <v>0.7142857142857143</v>
      </c>
      <c r="AG104" s="13">
        <f t="shared" si="30"/>
        <v>9.538285714285713</v>
      </c>
      <c r="AH104" s="13">
        <f t="shared" si="31"/>
        <v>0.4838709677419355</v>
      </c>
      <c r="AI104" s="13">
        <f t="shared" si="32"/>
        <v>3.48974358974359</v>
      </c>
      <c r="AJ104" s="13">
        <f t="shared" si="33"/>
        <v>16.13</v>
      </c>
      <c r="AK104" s="13">
        <f t="shared" si="34"/>
        <v>17.18333333333333</v>
      </c>
      <c r="AL104" s="13">
        <f t="shared" si="35"/>
        <v>78.78260869565217</v>
      </c>
      <c r="AM104" s="13">
        <f t="shared" si="36"/>
        <v>36.996625</v>
      </c>
      <c r="AN104" s="13">
        <f t="shared" si="37"/>
        <v>65.06457142857143</v>
      </c>
      <c r="AO104" s="18"/>
      <c r="AP104" s="18"/>
      <c r="AQ104" s="18"/>
      <c r="AR104" s="13">
        <f t="shared" si="46"/>
        <v>4.838709677419355</v>
      </c>
      <c r="AS104" s="13">
        <f t="shared" si="47"/>
        <v>33.4375</v>
      </c>
      <c r="AT104" s="13">
        <f t="shared" si="48"/>
        <v>0.06349206349206349</v>
      </c>
      <c r="AU104" s="13">
        <f t="shared" si="49"/>
        <v>0.061538461538461535</v>
      </c>
      <c r="AV104" s="19"/>
      <c r="AW104" s="13">
        <f t="shared" si="38"/>
        <v>1.5595525028269523</v>
      </c>
      <c r="AX104" s="13">
        <f t="shared" si="39"/>
        <v>10.252571428571427</v>
      </c>
      <c r="AY104" s="53">
        <f t="shared" si="42"/>
        <v>116.29997133301481</v>
      </c>
      <c r="AZ104" s="53">
        <f t="shared" si="43"/>
        <v>111.59948214285714</v>
      </c>
      <c r="BA104" s="53">
        <f t="shared" si="40"/>
        <v>1.0421192742107945</v>
      </c>
      <c r="BB104" s="53">
        <f t="shared" si="44"/>
        <v>3.986203475871946</v>
      </c>
      <c r="BC104" s="53">
        <f t="shared" si="41"/>
        <v>1.2108372800417282</v>
      </c>
      <c r="BD104" s="110"/>
      <c r="BE104" s="19"/>
      <c r="BF104" s="72"/>
      <c r="BG104" s="78"/>
      <c r="BH104" s="66"/>
      <c r="BI104" s="69"/>
      <c r="BJ104" s="69"/>
      <c r="BK104" s="69"/>
      <c r="BL104" s="69"/>
      <c r="BM104" s="69"/>
      <c r="BN104" s="73"/>
      <c r="BO104" s="69"/>
      <c r="BP104" s="69"/>
      <c r="BQ104" s="69"/>
      <c r="BR104" s="69"/>
      <c r="BS104" s="69"/>
      <c r="BT104" s="73"/>
      <c r="BU104" s="69"/>
      <c r="BV104" s="69"/>
      <c r="BW104" s="69"/>
      <c r="BX104" s="69"/>
      <c r="BY104" s="77"/>
      <c r="BZ104" s="68"/>
    </row>
    <row r="105" spans="1:78" s="1" customFormat="1" ht="12.75">
      <c r="A105" s="19">
        <v>584319</v>
      </c>
      <c r="B105" s="12" t="s">
        <v>147</v>
      </c>
      <c r="C105" s="40">
        <v>0.46875</v>
      </c>
      <c r="D105" s="21"/>
      <c r="E105" s="3">
        <v>35729</v>
      </c>
      <c r="F105" s="20">
        <v>0.006</v>
      </c>
      <c r="G105" s="20">
        <v>0.002</v>
      </c>
      <c r="H105" s="20">
        <v>0.02</v>
      </c>
      <c r="I105" s="20">
        <v>1.899</v>
      </c>
      <c r="J105" s="20">
        <v>0.01</v>
      </c>
      <c r="K105" s="5">
        <v>0.0468638</v>
      </c>
      <c r="L105" s="20">
        <v>0.005</v>
      </c>
      <c r="M105" s="20">
        <v>0.145</v>
      </c>
      <c r="N105" s="20">
        <v>0.3241</v>
      </c>
      <c r="O105" s="20">
        <v>0.2039</v>
      </c>
      <c r="P105" s="20">
        <v>1.869</v>
      </c>
      <c r="Q105" s="5">
        <v>0.604368</v>
      </c>
      <c r="R105" s="5">
        <v>2.28693</v>
      </c>
      <c r="S105" s="20">
        <v>5.951</v>
      </c>
      <c r="T105" s="74">
        <v>15</v>
      </c>
      <c r="U105" s="50">
        <v>11</v>
      </c>
      <c r="V105" s="20">
        <v>0.05</v>
      </c>
      <c r="W105" s="20">
        <v>0.6267</v>
      </c>
      <c r="X105" s="20">
        <v>0.002</v>
      </c>
      <c r="Y105" s="20">
        <v>0.002</v>
      </c>
      <c r="Z105" s="21">
        <v>0.9376338892</v>
      </c>
      <c r="AA105" s="18">
        <f t="shared" si="25"/>
        <v>0.0568638</v>
      </c>
      <c r="AB105" s="13">
        <f t="shared" si="26"/>
        <v>0.2142857142857143</v>
      </c>
      <c r="AC105" s="13">
        <f t="shared" si="45"/>
        <v>0.07272727272727272</v>
      </c>
      <c r="AD105" s="13">
        <f t="shared" si="27"/>
        <v>2.2222222222222223</v>
      </c>
      <c r="AE105" s="13">
        <f t="shared" si="28"/>
        <v>271.2857142857143</v>
      </c>
      <c r="AF105" s="13">
        <f t="shared" si="29"/>
        <v>0.7142857142857143</v>
      </c>
      <c r="AG105" s="13">
        <f t="shared" si="30"/>
        <v>3.3474142857142857</v>
      </c>
      <c r="AH105" s="13">
        <f t="shared" si="31"/>
        <v>0.4838709677419355</v>
      </c>
      <c r="AI105" s="13">
        <f t="shared" si="32"/>
        <v>3.7179487179487176</v>
      </c>
      <c r="AJ105" s="13">
        <f t="shared" si="33"/>
        <v>16.205000000000002</v>
      </c>
      <c r="AK105" s="13">
        <f t="shared" si="34"/>
        <v>16.991666666666664</v>
      </c>
      <c r="AL105" s="13">
        <f t="shared" si="35"/>
        <v>81.26086956521739</v>
      </c>
      <c r="AM105" s="13">
        <f t="shared" si="36"/>
        <v>37.773</v>
      </c>
      <c r="AN105" s="13">
        <f t="shared" si="37"/>
        <v>65.34085714285715</v>
      </c>
      <c r="AO105" s="18"/>
      <c r="AP105" s="18"/>
      <c r="AQ105" s="18"/>
      <c r="AR105" s="13">
        <f t="shared" si="46"/>
        <v>4.838709677419355</v>
      </c>
      <c r="AS105" s="13">
        <f t="shared" si="47"/>
        <v>39.16875</v>
      </c>
      <c r="AT105" s="13">
        <f t="shared" si="48"/>
        <v>0.06349206349206349</v>
      </c>
      <c r="AU105" s="13">
        <f t="shared" si="49"/>
        <v>0.061538461538461535</v>
      </c>
      <c r="AV105" s="19"/>
      <c r="AW105" s="13">
        <f t="shared" si="38"/>
        <v>1.1194378834671526</v>
      </c>
      <c r="AX105" s="13">
        <f t="shared" si="39"/>
        <v>4.0617</v>
      </c>
      <c r="AY105" s="53">
        <f t="shared" si="42"/>
        <v>118.88977066411849</v>
      </c>
      <c r="AZ105" s="53">
        <f t="shared" si="43"/>
        <v>106.46127142857144</v>
      </c>
      <c r="BA105" s="53">
        <f t="shared" si="40"/>
        <v>1.1167419763898438</v>
      </c>
      <c r="BB105" s="53">
        <f t="shared" si="44"/>
        <v>11.714213521261343</v>
      </c>
      <c r="BC105" s="53">
        <f t="shared" si="41"/>
        <v>1.243645601213246</v>
      </c>
      <c r="BD105" s="110"/>
      <c r="BE105" s="19"/>
      <c r="BF105" s="72"/>
      <c r="BG105" s="78"/>
      <c r="BH105" s="66"/>
      <c r="BI105" s="69"/>
      <c r="BJ105" s="69"/>
      <c r="BK105" s="69"/>
      <c r="BL105" s="69"/>
      <c r="BM105" s="69"/>
      <c r="BN105" s="73"/>
      <c r="BO105" s="69"/>
      <c r="BP105" s="69"/>
      <c r="BQ105" s="69"/>
      <c r="BR105" s="69"/>
      <c r="BS105" s="69"/>
      <c r="BT105" s="73"/>
      <c r="BU105" s="69"/>
      <c r="BV105" s="69"/>
      <c r="BW105" s="69"/>
      <c r="BX105" s="69"/>
      <c r="BY105" s="77"/>
      <c r="BZ105" s="68"/>
    </row>
    <row r="106" spans="1:78" s="1" customFormat="1" ht="12.75">
      <c r="A106" s="19">
        <v>584320</v>
      </c>
      <c r="B106" s="12" t="s">
        <v>148</v>
      </c>
      <c r="C106" s="40">
        <v>0.545138888888889</v>
      </c>
      <c r="D106" s="21"/>
      <c r="E106" s="3">
        <v>35736</v>
      </c>
      <c r="F106" s="20">
        <v>0.006</v>
      </c>
      <c r="G106" s="20">
        <v>0.002</v>
      </c>
      <c r="H106" s="20">
        <v>0.02</v>
      </c>
      <c r="I106" s="20">
        <v>1.903</v>
      </c>
      <c r="J106" s="20">
        <v>0.01</v>
      </c>
      <c r="K106" s="5">
        <v>0.0553407</v>
      </c>
      <c r="L106" s="20">
        <v>0.005</v>
      </c>
      <c r="M106" s="20">
        <v>0.1629</v>
      </c>
      <c r="N106" s="20">
        <v>0.3441</v>
      </c>
      <c r="O106" s="20">
        <v>0.2192</v>
      </c>
      <c r="P106" s="20">
        <v>1.858</v>
      </c>
      <c r="Q106" s="5">
        <v>0.609242</v>
      </c>
      <c r="R106" s="5">
        <v>2.2047</v>
      </c>
      <c r="S106" s="20">
        <v>5.932</v>
      </c>
      <c r="T106" s="74">
        <v>16</v>
      </c>
      <c r="U106" s="50">
        <v>12</v>
      </c>
      <c r="V106" s="20">
        <v>0.05</v>
      </c>
      <c r="W106" s="20">
        <v>0.7321</v>
      </c>
      <c r="X106" s="20">
        <v>0.002</v>
      </c>
      <c r="Y106" s="20">
        <v>0.002</v>
      </c>
      <c r="Z106" s="21">
        <v>0.7566699501937202</v>
      </c>
      <c r="AA106" s="18">
        <f t="shared" si="25"/>
        <v>0.0653407</v>
      </c>
      <c r="AB106" s="13">
        <f t="shared" si="26"/>
        <v>0.2142857142857143</v>
      </c>
      <c r="AC106" s="13">
        <f t="shared" si="45"/>
        <v>0.07272727272727272</v>
      </c>
      <c r="AD106" s="13">
        <f t="shared" si="27"/>
        <v>2.2222222222222223</v>
      </c>
      <c r="AE106" s="13">
        <f t="shared" si="28"/>
        <v>271.85714285714283</v>
      </c>
      <c r="AF106" s="13">
        <f t="shared" si="29"/>
        <v>0.7142857142857143</v>
      </c>
      <c r="AG106" s="13">
        <f t="shared" si="30"/>
        <v>3.952907142857143</v>
      </c>
      <c r="AH106" s="13">
        <f t="shared" si="31"/>
        <v>0.4838709677419355</v>
      </c>
      <c r="AI106" s="13">
        <f t="shared" si="32"/>
        <v>4.176923076923076</v>
      </c>
      <c r="AJ106" s="13">
        <f t="shared" si="33"/>
        <v>17.205000000000002</v>
      </c>
      <c r="AK106" s="13">
        <f t="shared" si="34"/>
        <v>18.266666666666666</v>
      </c>
      <c r="AL106" s="13">
        <f t="shared" si="35"/>
        <v>80.78260869565219</v>
      </c>
      <c r="AM106" s="13">
        <f t="shared" si="36"/>
        <v>38.077625</v>
      </c>
      <c r="AN106" s="13">
        <f t="shared" si="37"/>
        <v>62.99142857142857</v>
      </c>
      <c r="AO106" s="18"/>
      <c r="AP106" s="18"/>
      <c r="AQ106" s="18"/>
      <c r="AR106" s="13">
        <f t="shared" si="46"/>
        <v>4.838709677419355</v>
      </c>
      <c r="AS106" s="13">
        <f t="shared" si="47"/>
        <v>45.75625</v>
      </c>
      <c r="AT106" s="13">
        <f t="shared" si="48"/>
        <v>0.06349206349206349</v>
      </c>
      <c r="AU106" s="13">
        <f t="shared" si="49"/>
        <v>0.061538461538461535</v>
      </c>
      <c r="AV106" s="19"/>
      <c r="AW106" s="13">
        <f t="shared" si="38"/>
        <v>1.1694993910198699</v>
      </c>
      <c r="AX106" s="13">
        <f t="shared" si="39"/>
        <v>4.667192857142857</v>
      </c>
      <c r="AY106" s="53">
        <f t="shared" si="42"/>
        <v>121.14548415352765</v>
      </c>
      <c r="AZ106" s="53">
        <f t="shared" si="43"/>
        <v>105.02196071428571</v>
      </c>
      <c r="BA106" s="53">
        <f t="shared" si="40"/>
        <v>1.153525256332876</v>
      </c>
      <c r="BB106" s="53">
        <f t="shared" si="44"/>
        <v>15.409237724956228</v>
      </c>
      <c r="BC106" s="53">
        <f t="shared" si="41"/>
        <v>1.2824381114654269</v>
      </c>
      <c r="BD106" s="110"/>
      <c r="BE106" s="19"/>
      <c r="BF106" s="72"/>
      <c r="BG106" s="78"/>
      <c r="BH106" s="66"/>
      <c r="BI106" s="69"/>
      <c r="BJ106" s="69"/>
      <c r="BK106" s="69"/>
      <c r="BL106" s="69"/>
      <c r="BM106" s="69"/>
      <c r="BN106" s="73"/>
      <c r="BO106" s="69"/>
      <c r="BP106" s="69"/>
      <c r="BQ106" s="69"/>
      <c r="BR106" s="69"/>
      <c r="BS106" s="69"/>
      <c r="BT106" s="73"/>
      <c r="BU106" s="69"/>
      <c r="BV106" s="69"/>
      <c r="BW106" s="69"/>
      <c r="BX106" s="69"/>
      <c r="BY106" s="77"/>
      <c r="BZ106" s="68"/>
    </row>
    <row r="107" spans="1:78" s="19" customFormat="1" ht="12.75">
      <c r="A107" s="43" t="s">
        <v>149</v>
      </c>
      <c r="B107" s="19" t="s">
        <v>150</v>
      </c>
      <c r="C107" s="42">
        <v>0.5104166666666666</v>
      </c>
      <c r="D107" s="110"/>
      <c r="E107" s="17">
        <v>35750</v>
      </c>
      <c r="F107" s="5">
        <v>0.006</v>
      </c>
      <c r="G107" s="20">
        <v>0.00295</v>
      </c>
      <c r="H107" s="20">
        <v>0.02</v>
      </c>
      <c r="I107" s="20">
        <v>1.844</v>
      </c>
      <c r="J107" s="20">
        <v>0.01</v>
      </c>
      <c r="K107" s="20">
        <v>0.084</v>
      </c>
      <c r="L107" s="20">
        <v>0.0127</v>
      </c>
      <c r="M107" s="20">
        <v>0.1732</v>
      </c>
      <c r="N107" s="20">
        <v>0.3693</v>
      </c>
      <c r="O107" s="20">
        <v>0.1942</v>
      </c>
      <c r="P107" s="20">
        <v>1.813</v>
      </c>
      <c r="Q107" s="20">
        <v>0.73</v>
      </c>
      <c r="R107" s="20">
        <v>2.42</v>
      </c>
      <c r="S107" s="5">
        <v>5.989</v>
      </c>
      <c r="T107" s="50">
        <v>16</v>
      </c>
      <c r="U107" s="50">
        <v>13</v>
      </c>
      <c r="V107" s="20">
        <v>0.07575</v>
      </c>
      <c r="W107" s="20">
        <v>0.6746</v>
      </c>
      <c r="X107" s="20">
        <v>0.002</v>
      </c>
      <c r="Y107" s="20">
        <v>0.003758</v>
      </c>
      <c r="Z107" s="21">
        <v>1.66509773494832</v>
      </c>
      <c r="AA107" s="18">
        <f t="shared" si="25"/>
        <v>0.094</v>
      </c>
      <c r="AB107" s="13">
        <f t="shared" si="26"/>
        <v>0.2142857142857143</v>
      </c>
      <c r="AC107" s="13">
        <f t="shared" si="45"/>
        <v>0.10727272727272727</v>
      </c>
      <c r="AD107" s="13">
        <f t="shared" si="27"/>
        <v>2.2222222222222223</v>
      </c>
      <c r="AE107" s="13">
        <f t="shared" si="28"/>
        <v>263.42857142857144</v>
      </c>
      <c r="AF107" s="13">
        <f t="shared" si="29"/>
        <v>0.7142857142857143</v>
      </c>
      <c r="AG107" s="13">
        <f t="shared" si="30"/>
        <v>6</v>
      </c>
      <c r="AH107" s="13">
        <f t="shared" si="31"/>
        <v>1.229032258064516</v>
      </c>
      <c r="AI107" s="13">
        <f t="shared" si="32"/>
        <v>4.441025641025641</v>
      </c>
      <c r="AJ107" s="13">
        <f t="shared" si="33"/>
        <v>18.465000000000003</v>
      </c>
      <c r="AK107" s="13">
        <f t="shared" si="34"/>
        <v>16.183333333333334</v>
      </c>
      <c r="AL107" s="13">
        <f t="shared" si="35"/>
        <v>78.82608695652173</v>
      </c>
      <c r="AM107" s="13">
        <f t="shared" si="36"/>
        <v>45.625</v>
      </c>
      <c r="AN107" s="13">
        <f t="shared" si="37"/>
        <v>69.14285714285714</v>
      </c>
      <c r="AO107" s="18"/>
      <c r="AP107" s="18"/>
      <c r="AQ107" s="18"/>
      <c r="AR107" s="13">
        <f t="shared" si="46"/>
        <v>7.330645161290322</v>
      </c>
      <c r="AS107" s="13">
        <f t="shared" si="47"/>
        <v>42.1625</v>
      </c>
      <c r="AT107" s="13">
        <f t="shared" si="48"/>
        <v>0.06349206349206349</v>
      </c>
      <c r="AU107" s="13">
        <f t="shared" si="49"/>
        <v>0.11563076923076923</v>
      </c>
      <c r="AV107" s="20"/>
      <c r="AW107" s="13">
        <f t="shared" si="38"/>
        <v>1.0256519262514079</v>
      </c>
      <c r="AX107" s="13">
        <f t="shared" si="39"/>
        <v>6.714285714285714</v>
      </c>
      <c r="AY107" s="53">
        <f t="shared" si="42"/>
        <v>118.62973164516643</v>
      </c>
      <c r="AZ107" s="53">
        <f t="shared" si="43"/>
        <v>120.76785714285714</v>
      </c>
      <c r="BA107" s="53">
        <f t="shared" si="40"/>
        <v>0.9822955747640574</v>
      </c>
      <c r="BB107" s="53">
        <f t="shared" si="44"/>
        <v>-2.852411211976431</v>
      </c>
      <c r="BC107" s="53">
        <f t="shared" si="41"/>
        <v>1.1400467121810995</v>
      </c>
      <c r="BD107" s="110"/>
      <c r="BE107" s="20"/>
      <c r="BF107" s="70"/>
      <c r="BG107" s="78"/>
      <c r="BH107" s="79"/>
      <c r="BI107" s="80"/>
      <c r="BJ107" s="73"/>
      <c r="BK107" s="73"/>
      <c r="BL107" s="80"/>
      <c r="BM107" s="70"/>
      <c r="BN107" s="72"/>
      <c r="BO107" s="70"/>
      <c r="BP107" s="80"/>
      <c r="BQ107" s="80"/>
      <c r="BR107" s="80"/>
      <c r="BS107" s="80"/>
      <c r="BT107" s="77"/>
      <c r="BU107" s="80"/>
      <c r="BV107" s="80"/>
      <c r="BW107" s="73"/>
      <c r="BX107" s="73"/>
      <c r="BY107" s="77"/>
      <c r="BZ107" s="70"/>
    </row>
    <row r="108" spans="1:78" ht="12.75">
      <c r="A108" s="43" t="s">
        <v>151</v>
      </c>
      <c r="B108" s="19" t="s">
        <v>152</v>
      </c>
      <c r="C108" s="42">
        <v>0.5416666666666666</v>
      </c>
      <c r="D108" s="110"/>
      <c r="E108" s="17">
        <v>35764</v>
      </c>
      <c r="F108" s="5">
        <v>0.006</v>
      </c>
      <c r="G108" s="20">
        <v>0.003036</v>
      </c>
      <c r="H108" s="20">
        <v>0.03322</v>
      </c>
      <c r="I108" s="20">
        <v>1.74</v>
      </c>
      <c r="J108" s="20">
        <v>0.01</v>
      </c>
      <c r="K108" s="20">
        <v>0.053</v>
      </c>
      <c r="L108" s="20">
        <v>0.0121</v>
      </c>
      <c r="M108" s="20">
        <v>0.1401</v>
      </c>
      <c r="N108" s="20">
        <v>0.314</v>
      </c>
      <c r="O108" s="20">
        <v>0.1972</v>
      </c>
      <c r="P108" s="20">
        <v>1.87</v>
      </c>
      <c r="Q108" s="20">
        <v>0.69</v>
      </c>
      <c r="R108" s="20">
        <v>2.3</v>
      </c>
      <c r="S108" s="5">
        <v>5.914</v>
      </c>
      <c r="T108" s="50">
        <v>18</v>
      </c>
      <c r="U108" s="50">
        <v>13</v>
      </c>
      <c r="V108" s="20">
        <v>0.06146</v>
      </c>
      <c r="W108" s="20">
        <v>0.6427</v>
      </c>
      <c r="X108" s="20">
        <v>0.002977</v>
      </c>
      <c r="Y108" s="20">
        <v>0.005342</v>
      </c>
      <c r="Z108" s="21">
        <v>1.1075182935601202</v>
      </c>
      <c r="AA108" s="18">
        <f t="shared" si="25"/>
        <v>0.063</v>
      </c>
      <c r="AB108" s="13">
        <f t="shared" si="26"/>
        <v>0.2142857142857143</v>
      </c>
      <c r="AC108" s="13">
        <f t="shared" si="45"/>
        <v>0.1104</v>
      </c>
      <c r="AD108" s="13">
        <f t="shared" si="27"/>
        <v>3.6911111111111112</v>
      </c>
      <c r="AE108" s="13">
        <f t="shared" si="28"/>
        <v>248.57142857142858</v>
      </c>
      <c r="AF108" s="13">
        <f t="shared" si="29"/>
        <v>0.7142857142857143</v>
      </c>
      <c r="AG108" s="13">
        <f t="shared" si="30"/>
        <v>3.7857142857142856</v>
      </c>
      <c r="AH108" s="13">
        <f t="shared" si="31"/>
        <v>1.1709677419354838</v>
      </c>
      <c r="AI108" s="13">
        <f t="shared" si="32"/>
        <v>3.5923076923076924</v>
      </c>
      <c r="AJ108" s="13">
        <f t="shared" si="33"/>
        <v>15.7</v>
      </c>
      <c r="AK108" s="13">
        <f t="shared" si="34"/>
        <v>16.43333333333333</v>
      </c>
      <c r="AL108" s="13">
        <f t="shared" si="35"/>
        <v>81.30434782608697</v>
      </c>
      <c r="AM108" s="13">
        <f t="shared" si="36"/>
        <v>43.125</v>
      </c>
      <c r="AN108" s="13">
        <f t="shared" si="37"/>
        <v>65.71428571428571</v>
      </c>
      <c r="AO108" s="18"/>
      <c r="AP108" s="18"/>
      <c r="AQ108" s="18"/>
      <c r="AR108" s="13">
        <f t="shared" si="46"/>
        <v>5.947741935483872</v>
      </c>
      <c r="AS108" s="13">
        <f t="shared" si="47"/>
        <v>40.16875</v>
      </c>
      <c r="AT108" s="13">
        <f t="shared" si="48"/>
        <v>0.09450793650793651</v>
      </c>
      <c r="AU108" s="13">
        <f t="shared" si="49"/>
        <v>0.16436923076923077</v>
      </c>
      <c r="AW108" s="13">
        <f t="shared" si="38"/>
        <v>1.2189895989248674</v>
      </c>
      <c r="AX108" s="13">
        <f t="shared" si="39"/>
        <v>4.5</v>
      </c>
      <c r="AY108" s="53">
        <f t="shared" si="42"/>
        <v>117.7442745660137</v>
      </c>
      <c r="AZ108" s="53">
        <f t="shared" si="43"/>
        <v>112.625</v>
      </c>
      <c r="BA108" s="53">
        <f t="shared" si="40"/>
        <v>1.0454541581888008</v>
      </c>
      <c r="BB108" s="53">
        <f t="shared" si="44"/>
        <v>4.4049888517279925</v>
      </c>
      <c r="BC108" s="53">
        <f t="shared" si="41"/>
        <v>1.237240075614367</v>
      </c>
      <c r="BD108" s="115"/>
      <c r="BF108" s="70"/>
      <c r="BG108" s="78"/>
      <c r="BH108" s="79"/>
      <c r="BI108" s="80"/>
      <c r="BJ108" s="73"/>
      <c r="BK108" s="73"/>
      <c r="BL108" s="80"/>
      <c r="BM108" s="70"/>
      <c r="BN108" s="72"/>
      <c r="BO108" s="70"/>
      <c r="BP108" s="80"/>
      <c r="BQ108" s="80"/>
      <c r="BR108" s="80"/>
      <c r="BS108" s="80"/>
      <c r="BT108" s="77"/>
      <c r="BU108" s="80"/>
      <c r="BV108" s="80"/>
      <c r="BW108" s="73"/>
      <c r="BX108" s="73"/>
      <c r="BY108" s="77"/>
      <c r="BZ108" s="70"/>
    </row>
    <row r="109" spans="1:78" ht="12.75">
      <c r="A109" s="43" t="s">
        <v>153</v>
      </c>
      <c r="B109" s="19" t="s">
        <v>154</v>
      </c>
      <c r="C109" s="42">
        <v>0.5381944444444444</v>
      </c>
      <c r="D109" s="110"/>
      <c r="E109" s="17">
        <v>35778</v>
      </c>
      <c r="F109" s="5">
        <v>0.006</v>
      </c>
      <c r="G109" s="20">
        <v>0.003749</v>
      </c>
      <c r="H109" s="20">
        <v>0.02</v>
      </c>
      <c r="I109" s="20">
        <v>1.739</v>
      </c>
      <c r="J109" s="20">
        <v>0.01</v>
      </c>
      <c r="K109" s="20">
        <v>0.03</v>
      </c>
      <c r="L109" s="20">
        <v>0.012</v>
      </c>
      <c r="M109" s="20">
        <v>0.1538</v>
      </c>
      <c r="N109" s="20">
        <v>0.3225</v>
      </c>
      <c r="O109" s="20">
        <v>0.1894</v>
      </c>
      <c r="P109" s="20">
        <v>1.795</v>
      </c>
      <c r="Q109" s="20">
        <v>0.73</v>
      </c>
      <c r="R109" s="20">
        <v>2.29</v>
      </c>
      <c r="S109" s="5">
        <v>5.855</v>
      </c>
      <c r="T109" s="50">
        <v>17</v>
      </c>
      <c r="U109" s="50">
        <v>12</v>
      </c>
      <c r="V109" s="46">
        <v>0.1887</v>
      </c>
      <c r="W109" s="20">
        <v>0.7416</v>
      </c>
      <c r="X109" s="20">
        <v>0.002</v>
      </c>
      <c r="Y109" s="20">
        <v>0.005562</v>
      </c>
      <c r="Z109" s="21">
        <v>1.0732009940762801</v>
      </c>
      <c r="AA109" s="18">
        <f t="shared" si="25"/>
        <v>0.04</v>
      </c>
      <c r="AB109" s="13">
        <f t="shared" si="26"/>
        <v>0.2142857142857143</v>
      </c>
      <c r="AC109" s="13">
        <f t="shared" si="45"/>
        <v>0.13632727272727274</v>
      </c>
      <c r="AD109" s="13">
        <f t="shared" si="27"/>
        <v>2.2222222222222223</v>
      </c>
      <c r="AE109" s="13">
        <f t="shared" si="28"/>
        <v>248.42857142857144</v>
      </c>
      <c r="AF109" s="13">
        <f t="shared" si="29"/>
        <v>0.7142857142857143</v>
      </c>
      <c r="AG109" s="13">
        <f t="shared" si="30"/>
        <v>2.142857142857143</v>
      </c>
      <c r="AH109" s="13">
        <f t="shared" si="31"/>
        <v>1.161290322580645</v>
      </c>
      <c r="AI109" s="13">
        <f t="shared" si="32"/>
        <v>3.9435897435897433</v>
      </c>
      <c r="AJ109" s="13">
        <f t="shared" si="33"/>
        <v>16.125</v>
      </c>
      <c r="AK109" s="13">
        <f t="shared" si="34"/>
        <v>15.783333333333333</v>
      </c>
      <c r="AL109" s="13">
        <f t="shared" si="35"/>
        <v>78.04347826086956</v>
      </c>
      <c r="AM109" s="13">
        <f t="shared" si="36"/>
        <v>45.625</v>
      </c>
      <c r="AN109" s="13">
        <f t="shared" si="37"/>
        <v>65.42857142857143</v>
      </c>
      <c r="AO109" s="18"/>
      <c r="AP109" s="18"/>
      <c r="AQ109" s="18"/>
      <c r="AR109" s="13">
        <f t="shared" si="46"/>
        <v>18.261290322580646</v>
      </c>
      <c r="AS109" s="13">
        <f t="shared" si="47"/>
        <v>46.35</v>
      </c>
      <c r="AT109" s="13">
        <f t="shared" si="48"/>
        <v>0.06349206349206349</v>
      </c>
      <c r="AU109" s="13">
        <f t="shared" si="49"/>
        <v>0.17113846153846154</v>
      </c>
      <c r="AW109" s="13">
        <f t="shared" si="38"/>
        <v>1.3963683610559363</v>
      </c>
      <c r="AX109" s="13">
        <f t="shared" si="39"/>
        <v>2.857142857142857</v>
      </c>
      <c r="AY109" s="53">
        <f t="shared" si="42"/>
        <v>114.60968705207836</v>
      </c>
      <c r="AZ109" s="53">
        <f t="shared" si="43"/>
        <v>113.19642857142858</v>
      </c>
      <c r="BA109" s="53">
        <f t="shared" si="40"/>
        <v>1.012485009452025</v>
      </c>
      <c r="BB109" s="53">
        <f t="shared" si="44"/>
        <v>0.6989727663640508</v>
      </c>
      <c r="BC109" s="53">
        <f t="shared" si="41"/>
        <v>1.1928042528953864</v>
      </c>
      <c r="BD109" s="115"/>
      <c r="BF109" s="70"/>
      <c r="BG109" s="78"/>
      <c r="BH109" s="79"/>
      <c r="BI109" s="80"/>
      <c r="BJ109" s="73"/>
      <c r="BK109" s="73"/>
      <c r="BL109" s="80"/>
      <c r="BM109" s="70"/>
      <c r="BN109" s="72"/>
      <c r="BO109" s="70"/>
      <c r="BP109" s="80"/>
      <c r="BQ109" s="80"/>
      <c r="BR109" s="80"/>
      <c r="BS109" s="80"/>
      <c r="BT109" s="77"/>
      <c r="BU109" s="80"/>
      <c r="BV109" s="80"/>
      <c r="BW109" s="73"/>
      <c r="BX109" s="73"/>
      <c r="BY109" s="77"/>
      <c r="BZ109" s="70"/>
    </row>
    <row r="110" spans="1:78" ht="12.75">
      <c r="A110" s="43" t="s">
        <v>155</v>
      </c>
      <c r="B110" s="19" t="s">
        <v>156</v>
      </c>
      <c r="C110" s="42">
        <v>0.5416666666666666</v>
      </c>
      <c r="D110" s="110"/>
      <c r="E110" s="17">
        <v>35806</v>
      </c>
      <c r="F110" s="5">
        <v>0.006</v>
      </c>
      <c r="G110" s="20">
        <v>0.004391</v>
      </c>
      <c r="H110" s="20">
        <v>0.06645</v>
      </c>
      <c r="I110" s="20">
        <v>1.48</v>
      </c>
      <c r="J110" s="20">
        <v>0.01</v>
      </c>
      <c r="K110" s="20">
        <v>0.025</v>
      </c>
      <c r="L110" s="20">
        <v>0.0121</v>
      </c>
      <c r="M110" s="20">
        <v>0.1291</v>
      </c>
      <c r="N110" s="20">
        <v>0.2426</v>
      </c>
      <c r="O110" s="20">
        <v>0.1346</v>
      </c>
      <c r="P110" s="20">
        <v>1.532</v>
      </c>
      <c r="Q110" s="20">
        <v>0.59</v>
      </c>
      <c r="R110" s="20">
        <v>1.99</v>
      </c>
      <c r="S110" s="5">
        <v>5.779</v>
      </c>
      <c r="T110" s="50">
        <v>17</v>
      </c>
      <c r="U110" s="50">
        <v>11</v>
      </c>
      <c r="V110" s="20">
        <v>0.1172</v>
      </c>
      <c r="W110" s="20">
        <v>0.5947</v>
      </c>
      <c r="X110" s="20">
        <v>0.002</v>
      </c>
      <c r="Y110" s="20">
        <v>0.006165</v>
      </c>
      <c r="Z110" s="21">
        <v>1.14633717768003</v>
      </c>
      <c r="AA110" s="18">
        <f t="shared" si="25"/>
        <v>0.035</v>
      </c>
      <c r="AB110" s="13">
        <f t="shared" si="26"/>
        <v>0.2142857142857143</v>
      </c>
      <c r="AC110" s="13">
        <f t="shared" si="45"/>
        <v>0.15967272727272727</v>
      </c>
      <c r="AD110" s="13">
        <f t="shared" si="27"/>
        <v>7.383333333333333</v>
      </c>
      <c r="AE110" s="13">
        <f t="shared" si="28"/>
        <v>211.42857142857144</v>
      </c>
      <c r="AF110" s="13">
        <f t="shared" si="29"/>
        <v>0.7142857142857143</v>
      </c>
      <c r="AG110" s="13">
        <f t="shared" si="30"/>
        <v>1.7857142857142858</v>
      </c>
      <c r="AH110" s="13">
        <f t="shared" si="31"/>
        <v>1.1709677419354838</v>
      </c>
      <c r="AI110" s="13">
        <f t="shared" si="32"/>
        <v>3.31025641025641</v>
      </c>
      <c r="AJ110" s="13">
        <f t="shared" si="33"/>
        <v>12.13</v>
      </c>
      <c r="AK110" s="13">
        <f t="shared" si="34"/>
        <v>11.216666666666667</v>
      </c>
      <c r="AL110" s="13">
        <f t="shared" si="35"/>
        <v>66.6086956521739</v>
      </c>
      <c r="AM110" s="13">
        <f t="shared" si="36"/>
        <v>36.875</v>
      </c>
      <c r="AN110" s="13">
        <f t="shared" si="37"/>
        <v>56.857142857142854</v>
      </c>
      <c r="AO110" s="18"/>
      <c r="AP110" s="18"/>
      <c r="AQ110" s="18"/>
      <c r="AR110" s="13">
        <f t="shared" si="46"/>
        <v>11.34193548387097</v>
      </c>
      <c r="AS110" s="13">
        <f t="shared" si="47"/>
        <v>37.16875</v>
      </c>
      <c r="AT110" s="13">
        <f t="shared" si="48"/>
        <v>0.06349206349206349</v>
      </c>
      <c r="AU110" s="13">
        <f t="shared" si="49"/>
        <v>0.18969230769230772</v>
      </c>
      <c r="AW110" s="13">
        <f t="shared" si="38"/>
        <v>1.6634126503701698</v>
      </c>
      <c r="AX110" s="13">
        <f t="shared" si="39"/>
        <v>2.5</v>
      </c>
      <c r="AY110" s="53">
        <f t="shared" si="42"/>
        <v>93.97990444338271</v>
      </c>
      <c r="AZ110" s="53">
        <f t="shared" si="43"/>
        <v>95.51785714285714</v>
      </c>
      <c r="BA110" s="53">
        <f t="shared" si="40"/>
        <v>0.9838987939482954</v>
      </c>
      <c r="BB110" s="53">
        <f t="shared" si="44"/>
        <v>-2.2522384137601534</v>
      </c>
      <c r="BC110" s="53">
        <f t="shared" si="41"/>
        <v>1.1715097225256719</v>
      </c>
      <c r="BD110" s="115"/>
      <c r="BF110" s="70"/>
      <c r="BG110" s="78"/>
      <c r="BH110" s="79"/>
      <c r="BI110" s="80"/>
      <c r="BJ110" s="73"/>
      <c r="BK110" s="73"/>
      <c r="BL110" s="80"/>
      <c r="BM110" s="70"/>
      <c r="BN110" s="72"/>
      <c r="BO110" s="70"/>
      <c r="BP110" s="80"/>
      <c r="BQ110" s="80"/>
      <c r="BR110" s="80"/>
      <c r="BS110" s="80"/>
      <c r="BT110" s="77"/>
      <c r="BU110" s="80"/>
      <c r="BV110" s="80"/>
      <c r="BW110" s="73"/>
      <c r="BX110" s="73"/>
      <c r="BY110" s="77"/>
      <c r="BZ110" s="70"/>
    </row>
    <row r="111" spans="1:78" ht="12.75">
      <c r="A111" s="43" t="s">
        <v>157</v>
      </c>
      <c r="B111" s="19" t="s">
        <v>158</v>
      </c>
      <c r="C111" s="42">
        <v>0.5694444444444444</v>
      </c>
      <c r="D111" s="110"/>
      <c r="E111" s="17">
        <v>35820</v>
      </c>
      <c r="F111" s="20">
        <v>0.006</v>
      </c>
      <c r="G111" s="20">
        <v>0.003223</v>
      </c>
      <c r="H111" s="20">
        <v>0.04647</v>
      </c>
      <c r="I111" s="20">
        <v>1.791</v>
      </c>
      <c r="J111" s="20">
        <v>0.01</v>
      </c>
      <c r="K111" s="20">
        <v>0.054</v>
      </c>
      <c r="L111" s="20">
        <v>0.0121</v>
      </c>
      <c r="M111" s="20">
        <v>0.1703</v>
      </c>
      <c r="N111" s="20">
        <v>0.353</v>
      </c>
      <c r="O111" s="20">
        <v>0.2065</v>
      </c>
      <c r="P111" s="20">
        <v>1.82</v>
      </c>
      <c r="Q111" s="20">
        <v>0.69</v>
      </c>
      <c r="R111" s="20">
        <v>2.2</v>
      </c>
      <c r="S111" s="5">
        <v>6.112</v>
      </c>
      <c r="T111" s="50">
        <v>17</v>
      </c>
      <c r="U111" s="50">
        <v>13</v>
      </c>
      <c r="V111" s="20">
        <v>0.1093</v>
      </c>
      <c r="W111" s="20">
        <v>0.7193</v>
      </c>
      <c r="X111" s="20">
        <v>0.002</v>
      </c>
      <c r="Y111" s="20">
        <v>0.00668</v>
      </c>
      <c r="Z111" s="21">
        <v>1.117028660812</v>
      </c>
      <c r="AA111" s="18">
        <f t="shared" si="25"/>
        <v>0.064</v>
      </c>
      <c r="AB111" s="13">
        <f t="shared" si="26"/>
        <v>0.2142857142857143</v>
      </c>
      <c r="AC111" s="13">
        <f t="shared" si="45"/>
        <v>0.1172</v>
      </c>
      <c r="AD111" s="13">
        <f t="shared" si="27"/>
        <v>5.163333333333333</v>
      </c>
      <c r="AE111" s="13">
        <f t="shared" si="28"/>
        <v>255.85714285714283</v>
      </c>
      <c r="AF111" s="13">
        <f t="shared" si="29"/>
        <v>0.7142857142857143</v>
      </c>
      <c r="AG111" s="13">
        <f t="shared" si="30"/>
        <v>3.857142857142857</v>
      </c>
      <c r="AH111" s="13">
        <f t="shared" si="31"/>
        <v>1.1709677419354838</v>
      </c>
      <c r="AI111" s="13">
        <f t="shared" si="32"/>
        <v>4.366666666666667</v>
      </c>
      <c r="AJ111" s="13">
        <f t="shared" si="33"/>
        <v>17.65</v>
      </c>
      <c r="AK111" s="13">
        <f t="shared" si="34"/>
        <v>17.208333333333332</v>
      </c>
      <c r="AL111" s="13">
        <f t="shared" si="35"/>
        <v>79.1304347826087</v>
      </c>
      <c r="AM111" s="13">
        <f t="shared" si="36"/>
        <v>43.125</v>
      </c>
      <c r="AN111" s="13">
        <f t="shared" si="37"/>
        <v>62.85714285714286</v>
      </c>
      <c r="AO111" s="18"/>
      <c r="AP111" s="18"/>
      <c r="AQ111" s="18"/>
      <c r="AR111" s="13">
        <f t="shared" si="46"/>
        <v>10.57741935483871</v>
      </c>
      <c r="AS111" s="13">
        <f t="shared" si="47"/>
        <v>44.956250000000004</v>
      </c>
      <c r="AT111" s="13">
        <f t="shared" si="48"/>
        <v>0.06349206349206349</v>
      </c>
      <c r="AU111" s="13">
        <f t="shared" si="49"/>
        <v>0.20553846153846153</v>
      </c>
      <c r="AV111" s="5"/>
      <c r="AW111" s="13">
        <f t="shared" si="38"/>
        <v>0.7726805850957021</v>
      </c>
      <c r="AX111" s="13">
        <f t="shared" si="39"/>
        <v>4.571428571428571</v>
      </c>
      <c r="AY111" s="53">
        <f t="shared" si="42"/>
        <v>119.06972049689442</v>
      </c>
      <c r="AZ111" s="53">
        <f t="shared" si="43"/>
        <v>109.83928571428572</v>
      </c>
      <c r="BA111" s="53">
        <f t="shared" si="40"/>
        <v>1.0840358230899183</v>
      </c>
      <c r="BB111" s="53">
        <f t="shared" si="44"/>
        <v>8.516149068322974</v>
      </c>
      <c r="BC111" s="53">
        <f t="shared" si="41"/>
        <v>1.2588932806324111</v>
      </c>
      <c r="BE111" s="5"/>
      <c r="BF111" s="70"/>
      <c r="BG111" s="78"/>
      <c r="BH111" s="79"/>
      <c r="BI111" s="72"/>
      <c r="BJ111" s="73"/>
      <c r="BK111" s="73"/>
      <c r="BL111" s="80"/>
      <c r="BM111" s="70"/>
      <c r="BN111" s="72"/>
      <c r="BO111" s="70"/>
      <c r="BP111" s="80"/>
      <c r="BQ111" s="80"/>
      <c r="BR111" s="80"/>
      <c r="BS111" s="80"/>
      <c r="BT111" s="77"/>
      <c r="BU111" s="80"/>
      <c r="BV111" s="80"/>
      <c r="BW111" s="73"/>
      <c r="BX111" s="73"/>
      <c r="BY111" s="77"/>
      <c r="BZ111" s="70"/>
    </row>
    <row r="112" spans="1:78" ht="12.75">
      <c r="A112" s="19">
        <v>599904</v>
      </c>
      <c r="B112" s="19" t="s">
        <v>159</v>
      </c>
      <c r="C112" s="42">
        <v>0.5520833333333334</v>
      </c>
      <c r="D112" s="110"/>
      <c r="E112" s="17">
        <v>35848</v>
      </c>
      <c r="F112" s="20">
        <v>0.006</v>
      </c>
      <c r="G112" s="20">
        <v>0.002212</v>
      </c>
      <c r="H112" s="20">
        <v>0.03065</v>
      </c>
      <c r="I112" s="20">
        <v>1.736</v>
      </c>
      <c r="J112" s="20">
        <v>0.01</v>
      </c>
      <c r="K112" s="20">
        <v>0.0353386</v>
      </c>
      <c r="L112" s="20">
        <v>0.0114</v>
      </c>
      <c r="M112" s="20">
        <v>0.2261</v>
      </c>
      <c r="N112" s="20">
        <v>0.3052</v>
      </c>
      <c r="O112" s="20">
        <v>0.2139</v>
      </c>
      <c r="P112" s="20">
        <v>1.753</v>
      </c>
      <c r="Q112" s="20">
        <v>0.669864</v>
      </c>
      <c r="R112" s="20">
        <v>2.16505</v>
      </c>
      <c r="S112" s="5">
        <v>5.951</v>
      </c>
      <c r="T112" s="50">
        <v>16</v>
      </c>
      <c r="U112" s="50">
        <v>12</v>
      </c>
      <c r="V112" s="20">
        <v>0.05</v>
      </c>
      <c r="W112" s="20">
        <v>0.7292</v>
      </c>
      <c r="X112" s="20">
        <v>0.002</v>
      </c>
      <c r="Y112" s="20">
        <v>0.004689</v>
      </c>
      <c r="Z112" s="20">
        <v>1.3318510193122663</v>
      </c>
      <c r="AA112" s="18">
        <f t="shared" si="25"/>
        <v>0.0453386</v>
      </c>
      <c r="AB112" s="13">
        <f t="shared" si="26"/>
        <v>0.2142857142857143</v>
      </c>
      <c r="AC112" s="13">
        <f t="shared" si="45"/>
        <v>0.08043636363636364</v>
      </c>
      <c r="AD112" s="13">
        <f t="shared" si="27"/>
        <v>3.405555555555556</v>
      </c>
      <c r="AE112" s="13">
        <f t="shared" si="28"/>
        <v>248</v>
      </c>
      <c r="AF112" s="13">
        <f t="shared" si="29"/>
        <v>0.7142857142857143</v>
      </c>
      <c r="AG112" s="13">
        <f t="shared" si="30"/>
        <v>2.5241857142857143</v>
      </c>
      <c r="AH112" s="13">
        <f t="shared" si="31"/>
        <v>1.103225806451613</v>
      </c>
      <c r="AI112" s="13">
        <f t="shared" si="32"/>
        <v>5.797435897435897</v>
      </c>
      <c r="AJ112" s="13">
        <f t="shared" si="33"/>
        <v>15.260000000000002</v>
      </c>
      <c r="AK112" s="13">
        <f t="shared" si="34"/>
        <v>17.825</v>
      </c>
      <c r="AL112" s="13">
        <f t="shared" si="35"/>
        <v>76.21739130434781</v>
      </c>
      <c r="AM112" s="13">
        <f t="shared" si="36"/>
        <v>41.8665</v>
      </c>
      <c r="AN112" s="13">
        <f t="shared" si="37"/>
        <v>61.85857142857143</v>
      </c>
      <c r="AO112" s="18"/>
      <c r="AP112" s="18"/>
      <c r="AQ112" s="18"/>
      <c r="AR112" s="13">
        <f t="shared" si="46"/>
        <v>4.838709677419355</v>
      </c>
      <c r="AS112" s="13">
        <f t="shared" si="47"/>
        <v>45.574999999999996</v>
      </c>
      <c r="AT112" s="13">
        <f t="shared" si="48"/>
        <v>0.06349206349206349</v>
      </c>
      <c r="AU112" s="13">
        <f t="shared" si="49"/>
        <v>0.14427692307692308</v>
      </c>
      <c r="AV112" s="5"/>
      <c r="AW112" s="13">
        <f t="shared" si="38"/>
        <v>1.1194378834671526</v>
      </c>
      <c r="AX112" s="13">
        <f t="shared" si="39"/>
        <v>3.2384714285714287</v>
      </c>
      <c r="AY112" s="53">
        <f t="shared" si="42"/>
        <v>115.81411291606943</v>
      </c>
      <c r="AZ112" s="53">
        <f t="shared" si="43"/>
        <v>106.24925714285715</v>
      </c>
      <c r="BA112" s="53">
        <f t="shared" si="40"/>
        <v>1.09002280138629</v>
      </c>
      <c r="BB112" s="53">
        <f t="shared" si="44"/>
        <v>8.850570058926564</v>
      </c>
      <c r="BC112" s="53">
        <f t="shared" si="41"/>
        <v>1.2321233669671248</v>
      </c>
      <c r="BE112" s="5"/>
      <c r="BF112" s="70"/>
      <c r="BG112" s="78"/>
      <c r="BH112" s="70"/>
      <c r="BI112" s="72"/>
      <c r="BJ112" s="73"/>
      <c r="BK112" s="73"/>
      <c r="BL112" s="72"/>
      <c r="BM112" s="72"/>
      <c r="BN112" s="72"/>
      <c r="BO112" s="72"/>
      <c r="BP112" s="72"/>
      <c r="BQ112" s="72"/>
      <c r="BR112" s="72"/>
      <c r="BS112" s="72"/>
      <c r="BT112" s="72"/>
      <c r="BU112" s="72"/>
      <c r="BV112" s="72"/>
      <c r="BW112" s="73"/>
      <c r="BX112" s="73"/>
      <c r="BY112" s="72"/>
      <c r="BZ112" s="72"/>
    </row>
    <row r="113" spans="1:78" s="6" customFormat="1" ht="12.75">
      <c r="A113" s="6">
        <v>599905</v>
      </c>
      <c r="B113" s="6" t="s">
        <v>160</v>
      </c>
      <c r="C113" s="47">
        <v>0.6180555555555556</v>
      </c>
      <c r="D113" s="34"/>
      <c r="E113" s="48">
        <v>35862</v>
      </c>
      <c r="F113" s="18">
        <v>0.006</v>
      </c>
      <c r="G113" s="18">
        <v>0.002845</v>
      </c>
      <c r="H113" s="18">
        <v>0.02298</v>
      </c>
      <c r="I113" s="18">
        <v>1.826</v>
      </c>
      <c r="J113" s="18">
        <v>0.01</v>
      </c>
      <c r="K113" s="18">
        <v>0.0378823</v>
      </c>
      <c r="L113" s="18">
        <v>0.0114</v>
      </c>
      <c r="M113" s="18">
        <v>0.1689</v>
      </c>
      <c r="N113" s="18">
        <v>0.4054</v>
      </c>
      <c r="O113" s="18">
        <v>0.2187</v>
      </c>
      <c r="P113" s="18">
        <v>1.816</v>
      </c>
      <c r="Q113" s="18">
        <v>0.707861</v>
      </c>
      <c r="R113" s="18">
        <v>2.21357</v>
      </c>
      <c r="S113" s="18">
        <v>6.144</v>
      </c>
      <c r="T113" s="49">
        <v>15</v>
      </c>
      <c r="U113" s="49">
        <v>13</v>
      </c>
      <c r="V113" s="20">
        <v>0.05</v>
      </c>
      <c r="W113" s="18">
        <v>0.6358</v>
      </c>
      <c r="X113" s="20">
        <v>0.002</v>
      </c>
      <c r="Y113" s="18">
        <v>0.004543</v>
      </c>
      <c r="Z113" s="18">
        <v>0.7093373444335139</v>
      </c>
      <c r="AA113" s="18">
        <f t="shared" si="25"/>
        <v>0.0478823</v>
      </c>
      <c r="AB113" s="13">
        <f t="shared" si="26"/>
        <v>0.2142857142857143</v>
      </c>
      <c r="AC113" s="13">
        <f t="shared" si="45"/>
        <v>0.10345454545454545</v>
      </c>
      <c r="AD113" s="13">
        <f t="shared" si="27"/>
        <v>2.5533333333333332</v>
      </c>
      <c r="AE113" s="13">
        <f t="shared" si="28"/>
        <v>260.85714285714283</v>
      </c>
      <c r="AF113" s="13">
        <f t="shared" si="29"/>
        <v>0.7142857142857143</v>
      </c>
      <c r="AG113" s="13">
        <f t="shared" si="30"/>
        <v>2.705878571428572</v>
      </c>
      <c r="AH113" s="13">
        <f t="shared" si="31"/>
        <v>1.103225806451613</v>
      </c>
      <c r="AI113" s="13">
        <f t="shared" si="32"/>
        <v>4.3307692307692305</v>
      </c>
      <c r="AJ113" s="13">
        <f t="shared" si="33"/>
        <v>20.27</v>
      </c>
      <c r="AK113" s="13">
        <f t="shared" si="34"/>
        <v>18.225</v>
      </c>
      <c r="AL113" s="13">
        <f t="shared" si="35"/>
        <v>78.95652173913044</v>
      </c>
      <c r="AM113" s="13">
        <f t="shared" si="36"/>
        <v>44.2413125</v>
      </c>
      <c r="AN113" s="13">
        <f t="shared" si="37"/>
        <v>63.24485714285714</v>
      </c>
      <c r="AO113" s="18"/>
      <c r="AP113" s="18"/>
      <c r="AQ113" s="18"/>
      <c r="AR113" s="13">
        <f t="shared" si="46"/>
        <v>4.838709677419355</v>
      </c>
      <c r="AS113" s="13">
        <f t="shared" si="47"/>
        <v>39.737500000000004</v>
      </c>
      <c r="AT113" s="13">
        <f t="shared" si="48"/>
        <v>0.06349206349206349</v>
      </c>
      <c r="AU113" s="13">
        <f t="shared" si="49"/>
        <v>0.1397846153846154</v>
      </c>
      <c r="AV113" s="18"/>
      <c r="AW113" s="13">
        <f t="shared" si="38"/>
        <v>0.7177942912713614</v>
      </c>
      <c r="AX113" s="13">
        <f t="shared" si="39"/>
        <v>3.420164285714286</v>
      </c>
      <c r="AY113" s="53">
        <f t="shared" si="42"/>
        <v>122.49657668418538</v>
      </c>
      <c r="AZ113" s="53">
        <f t="shared" si="43"/>
        <v>110.1920482142857</v>
      </c>
      <c r="BA113" s="53">
        <f t="shared" si="40"/>
        <v>1.1116643956555885</v>
      </c>
      <c r="BB113" s="53">
        <f t="shared" si="44"/>
        <v>11.590242755613957</v>
      </c>
      <c r="BC113" s="53">
        <f t="shared" si="41"/>
        <v>1.2484259638816777</v>
      </c>
      <c r="BD113" s="34"/>
      <c r="BE113" s="18"/>
      <c r="BF113" s="70"/>
      <c r="BG113" s="78"/>
      <c r="BH113" s="70"/>
      <c r="BI113" s="72"/>
      <c r="BJ113" s="73"/>
      <c r="BK113" s="73"/>
      <c r="BL113" s="72"/>
      <c r="BM113" s="72"/>
      <c r="BN113" s="72"/>
      <c r="BO113" s="72"/>
      <c r="BP113" s="72"/>
      <c r="BQ113" s="72"/>
      <c r="BR113" s="72"/>
      <c r="BS113" s="72"/>
      <c r="BT113" s="72"/>
      <c r="BU113" s="72"/>
      <c r="BV113" s="72"/>
      <c r="BW113" s="73"/>
      <c r="BX113" s="73"/>
      <c r="BY113" s="72"/>
      <c r="BZ113" s="72"/>
    </row>
    <row r="114" spans="1:78" s="6" customFormat="1" ht="12.75">
      <c r="A114" s="6">
        <v>599906</v>
      </c>
      <c r="B114" s="6" t="s">
        <v>161</v>
      </c>
      <c r="C114" s="47">
        <v>0.545138888888889</v>
      </c>
      <c r="D114" s="34"/>
      <c r="E114" s="48">
        <v>35876</v>
      </c>
      <c r="F114" s="18">
        <v>0.006</v>
      </c>
      <c r="G114" s="18">
        <v>0.003854</v>
      </c>
      <c r="H114" s="18">
        <v>0.05361</v>
      </c>
      <c r="I114" s="18">
        <v>1.732</v>
      </c>
      <c r="J114" s="18">
        <v>0.01</v>
      </c>
      <c r="K114" s="18">
        <v>0.0271061</v>
      </c>
      <c r="L114" s="18">
        <v>0.0102</v>
      </c>
      <c r="M114" s="18">
        <v>0.1603</v>
      </c>
      <c r="N114" s="18">
        <v>0.2857</v>
      </c>
      <c r="O114" s="18">
        <v>0.2074</v>
      </c>
      <c r="P114" s="18">
        <v>1.694</v>
      </c>
      <c r="Q114" s="18">
        <v>0.648424</v>
      </c>
      <c r="R114" s="18">
        <v>2.07815</v>
      </c>
      <c r="S114" s="18">
        <v>5.889</v>
      </c>
      <c r="T114" s="49">
        <v>15</v>
      </c>
      <c r="U114" s="49">
        <v>12</v>
      </c>
      <c r="V114" s="20">
        <v>0.05</v>
      </c>
      <c r="W114" s="18">
        <v>0.6773</v>
      </c>
      <c r="X114" s="20">
        <v>0.002</v>
      </c>
      <c r="Y114" s="18">
        <v>0.01054</v>
      </c>
      <c r="Z114" s="18">
        <v>0.5906297979938498</v>
      </c>
      <c r="AA114" s="18">
        <f t="shared" si="25"/>
        <v>0.0371061</v>
      </c>
      <c r="AB114" s="13">
        <f t="shared" si="26"/>
        <v>0.2142857142857143</v>
      </c>
      <c r="AC114" s="13">
        <f t="shared" si="45"/>
        <v>0.14014545454545455</v>
      </c>
      <c r="AD114" s="13">
        <f t="shared" si="27"/>
        <v>5.956666666666666</v>
      </c>
      <c r="AE114" s="13">
        <f t="shared" si="28"/>
        <v>247.42857142857142</v>
      </c>
      <c r="AF114" s="13">
        <f t="shared" si="29"/>
        <v>0.7142857142857143</v>
      </c>
      <c r="AG114" s="13">
        <f t="shared" si="30"/>
        <v>1.93615</v>
      </c>
      <c r="AH114" s="13">
        <f t="shared" si="31"/>
        <v>0.9870967741935485</v>
      </c>
      <c r="AI114" s="13">
        <f t="shared" si="32"/>
        <v>4.11025641025641</v>
      </c>
      <c r="AJ114" s="13">
        <f t="shared" si="33"/>
        <v>14.285</v>
      </c>
      <c r="AK114" s="13">
        <f t="shared" si="34"/>
        <v>17.283333333333335</v>
      </c>
      <c r="AL114" s="13">
        <f t="shared" si="35"/>
        <v>73.65217391304347</v>
      </c>
      <c r="AM114" s="13">
        <f t="shared" si="36"/>
        <v>40.5265</v>
      </c>
      <c r="AN114" s="13">
        <f t="shared" si="37"/>
        <v>59.37571428571428</v>
      </c>
      <c r="AO114" s="18"/>
      <c r="AP114" s="18"/>
      <c r="AQ114" s="18"/>
      <c r="AR114" s="13">
        <f t="shared" si="46"/>
        <v>4.838709677419355</v>
      </c>
      <c r="AS114" s="13">
        <f t="shared" si="47"/>
        <v>42.331250000000004</v>
      </c>
      <c r="AT114" s="13">
        <f t="shared" si="48"/>
        <v>0.06349206349206349</v>
      </c>
      <c r="AU114" s="13">
        <f t="shared" si="49"/>
        <v>0.3243076923076923</v>
      </c>
      <c r="AV114" s="18"/>
      <c r="AW114" s="13">
        <f t="shared" si="38"/>
        <v>1.2912192736135335</v>
      </c>
      <c r="AX114" s="13">
        <f t="shared" si="39"/>
        <v>2.6504357142857145</v>
      </c>
      <c r="AY114" s="53">
        <f t="shared" si="42"/>
        <v>110.04504937091893</v>
      </c>
      <c r="AZ114" s="53">
        <f t="shared" si="43"/>
        <v>101.83836428571428</v>
      </c>
      <c r="BA114" s="53">
        <f t="shared" si="40"/>
        <v>1.0805853976815678</v>
      </c>
      <c r="BB114" s="53">
        <f t="shared" si="44"/>
        <v>7.492399370918932</v>
      </c>
      <c r="BC114" s="53">
        <f t="shared" si="41"/>
        <v>1.240442743284422</v>
      </c>
      <c r="BD114" s="34"/>
      <c r="BE114" s="18"/>
      <c r="BF114" s="70"/>
      <c r="BG114" s="78"/>
      <c r="BH114" s="70"/>
      <c r="BI114" s="72"/>
      <c r="BJ114" s="73"/>
      <c r="BK114" s="73"/>
      <c r="BL114" s="72"/>
      <c r="BM114" s="72"/>
      <c r="BN114" s="72"/>
      <c r="BO114" s="72"/>
      <c r="BP114" s="72"/>
      <c r="BQ114" s="72"/>
      <c r="BR114" s="72"/>
      <c r="BS114" s="72"/>
      <c r="BT114" s="72"/>
      <c r="BU114" s="72"/>
      <c r="BV114" s="72"/>
      <c r="BW114" s="73"/>
      <c r="BX114" s="73"/>
      <c r="BY114" s="72"/>
      <c r="BZ114" s="72"/>
    </row>
    <row r="115" spans="1:78" s="6" customFormat="1" ht="12.75">
      <c r="A115" s="6">
        <v>599907</v>
      </c>
      <c r="B115" s="6" t="s">
        <v>162</v>
      </c>
      <c r="C115" s="47">
        <v>0.5520833333333334</v>
      </c>
      <c r="D115" s="34"/>
      <c r="E115" s="48">
        <v>35890</v>
      </c>
      <c r="F115" s="18">
        <v>0.006</v>
      </c>
      <c r="G115" s="18">
        <v>0.003369</v>
      </c>
      <c r="H115" s="18">
        <v>0.04592</v>
      </c>
      <c r="I115" s="18">
        <v>1.666</v>
      </c>
      <c r="J115" s="18">
        <v>0.01</v>
      </c>
      <c r="K115" s="18">
        <v>0.0438235</v>
      </c>
      <c r="L115" s="18">
        <v>0.0099</v>
      </c>
      <c r="M115" s="18">
        <v>0.1518</v>
      </c>
      <c r="N115" s="18">
        <v>0.2811</v>
      </c>
      <c r="O115" s="18">
        <v>0.2089</v>
      </c>
      <c r="P115" s="18">
        <v>1.611</v>
      </c>
      <c r="Q115" s="18">
        <v>0.619904</v>
      </c>
      <c r="R115" s="18">
        <v>2.0207</v>
      </c>
      <c r="S115" s="18">
        <v>6.026</v>
      </c>
      <c r="T115" s="49">
        <v>16</v>
      </c>
      <c r="U115" s="49">
        <v>11</v>
      </c>
      <c r="V115" s="18">
        <v>0.05116</v>
      </c>
      <c r="W115" s="18">
        <v>0.662</v>
      </c>
      <c r="X115" s="18">
        <v>0.002</v>
      </c>
      <c r="Y115" s="18">
        <v>0.005116</v>
      </c>
      <c r="Z115" s="18">
        <v>1.2025566153593998</v>
      </c>
      <c r="AA115" s="18">
        <f t="shared" si="25"/>
        <v>0.0538235</v>
      </c>
      <c r="AB115" s="13">
        <f t="shared" si="26"/>
        <v>0.2142857142857143</v>
      </c>
      <c r="AC115" s="13">
        <f t="shared" si="45"/>
        <v>0.12250909090909091</v>
      </c>
      <c r="AD115" s="13">
        <f t="shared" si="27"/>
        <v>5.102222222222222</v>
      </c>
      <c r="AE115" s="13">
        <f t="shared" si="28"/>
        <v>238</v>
      </c>
      <c r="AF115" s="13">
        <f t="shared" si="29"/>
        <v>0.7142857142857143</v>
      </c>
      <c r="AG115" s="13">
        <f t="shared" si="30"/>
        <v>3.13025</v>
      </c>
      <c r="AH115" s="13">
        <f t="shared" si="31"/>
        <v>0.9580645161290323</v>
      </c>
      <c r="AI115" s="13">
        <f t="shared" si="32"/>
        <v>3.892307692307692</v>
      </c>
      <c r="AJ115" s="13">
        <f t="shared" si="33"/>
        <v>14.055000000000001</v>
      </c>
      <c r="AK115" s="13">
        <f t="shared" si="34"/>
        <v>17.408333333333335</v>
      </c>
      <c r="AL115" s="13">
        <f t="shared" si="35"/>
        <v>70.04347826086956</v>
      </c>
      <c r="AM115" s="13">
        <f t="shared" si="36"/>
        <v>38.744</v>
      </c>
      <c r="AN115" s="13">
        <f t="shared" si="37"/>
        <v>57.73428571428572</v>
      </c>
      <c r="AO115" s="18"/>
      <c r="AP115" s="18"/>
      <c r="AQ115" s="18"/>
      <c r="AR115" s="13">
        <f t="shared" si="46"/>
        <v>4.950967741935483</v>
      </c>
      <c r="AS115" s="13">
        <f t="shared" si="47"/>
        <v>41.375</v>
      </c>
      <c r="AT115" s="13">
        <f t="shared" si="48"/>
        <v>0.06349206349206349</v>
      </c>
      <c r="AU115" s="13">
        <f t="shared" si="49"/>
        <v>0.15741538461538462</v>
      </c>
      <c r="AV115" s="18"/>
      <c r="AW115" s="13">
        <f t="shared" si="38"/>
        <v>0.9418895965228419</v>
      </c>
      <c r="AX115" s="13">
        <f t="shared" si="39"/>
        <v>3.8445357142857146</v>
      </c>
      <c r="AY115" s="53">
        <f t="shared" si="42"/>
        <v>106.1134050007963</v>
      </c>
      <c r="AZ115" s="53">
        <f t="shared" si="43"/>
        <v>99.60853571428572</v>
      </c>
      <c r="BA115" s="53">
        <f t="shared" si="40"/>
        <v>1.0653043360176377</v>
      </c>
      <c r="BB115" s="53">
        <f t="shared" si="44"/>
        <v>5.790583572224875</v>
      </c>
      <c r="BC115" s="53">
        <f t="shared" si="41"/>
        <v>1.213204206032778</v>
      </c>
      <c r="BD115" s="34"/>
      <c r="BE115" s="18"/>
      <c r="BF115" s="70"/>
      <c r="BG115" s="78"/>
      <c r="BH115" s="70"/>
      <c r="BI115" s="72"/>
      <c r="BJ115" s="73"/>
      <c r="BK115" s="73"/>
      <c r="BL115" s="72"/>
      <c r="BM115" s="72"/>
      <c r="BN115" s="72"/>
      <c r="BO115" s="72"/>
      <c r="BP115" s="72"/>
      <c r="BQ115" s="72"/>
      <c r="BR115" s="72"/>
      <c r="BS115" s="72"/>
      <c r="BT115" s="72"/>
      <c r="BU115" s="72"/>
      <c r="BV115" s="72"/>
      <c r="BW115" s="73"/>
      <c r="BX115" s="73"/>
      <c r="BY115" s="72"/>
      <c r="BZ115" s="72"/>
    </row>
    <row r="116" spans="1:78" ht="12.75">
      <c r="A116" s="19">
        <v>599908</v>
      </c>
      <c r="B116" s="19" t="s">
        <v>163</v>
      </c>
      <c r="C116" s="42">
        <v>0.4618055555555556</v>
      </c>
      <c r="D116" s="110"/>
      <c r="E116" s="17">
        <v>35925</v>
      </c>
      <c r="F116" s="20">
        <v>0.006</v>
      </c>
      <c r="G116" s="20">
        <v>0.003032</v>
      </c>
      <c r="H116" s="20">
        <v>0.04591</v>
      </c>
      <c r="I116" s="20">
        <v>1.591</v>
      </c>
      <c r="J116" s="20">
        <v>0.01</v>
      </c>
      <c r="K116" s="20">
        <v>0.025</v>
      </c>
      <c r="L116" s="20">
        <v>0.0109</v>
      </c>
      <c r="M116" s="20">
        <v>0.1719</v>
      </c>
      <c r="N116" s="20">
        <v>0.3094</v>
      </c>
      <c r="O116" s="20">
        <v>0.2234</v>
      </c>
      <c r="P116" s="20">
        <v>1.69</v>
      </c>
      <c r="Q116" s="20">
        <v>0.585731</v>
      </c>
      <c r="R116" s="20">
        <v>2.18865</v>
      </c>
      <c r="S116" s="5">
        <v>6.246</v>
      </c>
      <c r="T116" s="50">
        <v>17</v>
      </c>
      <c r="U116" s="50">
        <v>12</v>
      </c>
      <c r="V116" s="20">
        <v>0.0574</v>
      </c>
      <c r="W116" s="20">
        <v>0.5609</v>
      </c>
      <c r="X116" s="20">
        <v>0.002962</v>
      </c>
      <c r="Y116" s="20">
        <v>0.008688</v>
      </c>
      <c r="Z116" s="20">
        <v>1.2509145513462498</v>
      </c>
      <c r="AA116" s="18">
        <f t="shared" si="25"/>
        <v>0.035</v>
      </c>
      <c r="AB116" s="13">
        <f t="shared" si="26"/>
        <v>0.2142857142857143</v>
      </c>
      <c r="AC116" s="13">
        <f t="shared" si="45"/>
        <v>0.11025454545454545</v>
      </c>
      <c r="AD116" s="13">
        <f t="shared" si="27"/>
        <v>5.101111111111111</v>
      </c>
      <c r="AE116" s="13">
        <f t="shared" si="28"/>
        <v>227.28571428571428</v>
      </c>
      <c r="AF116" s="13">
        <f t="shared" si="29"/>
        <v>0.7142857142857143</v>
      </c>
      <c r="AG116" s="13">
        <f t="shared" si="30"/>
        <v>1.7857142857142858</v>
      </c>
      <c r="AH116" s="13">
        <f t="shared" si="31"/>
        <v>1.0548387096774192</v>
      </c>
      <c r="AI116" s="13">
        <f t="shared" si="32"/>
        <v>4.407692307692308</v>
      </c>
      <c r="AJ116" s="13">
        <f t="shared" si="33"/>
        <v>15.47</v>
      </c>
      <c r="AK116" s="13">
        <f t="shared" si="34"/>
        <v>18.616666666666667</v>
      </c>
      <c r="AL116" s="13">
        <f t="shared" si="35"/>
        <v>73.47826086956522</v>
      </c>
      <c r="AM116" s="13">
        <f t="shared" si="36"/>
        <v>36.6081875</v>
      </c>
      <c r="AN116" s="13">
        <f t="shared" si="37"/>
        <v>62.53285714285714</v>
      </c>
      <c r="AO116" s="18"/>
      <c r="AP116" s="18"/>
      <c r="AQ116" s="18"/>
      <c r="AR116" s="13">
        <f t="shared" si="46"/>
        <v>5.554838709677419</v>
      </c>
      <c r="AS116" s="13">
        <f t="shared" si="47"/>
        <v>35.05625</v>
      </c>
      <c r="AT116" s="13">
        <f t="shared" si="48"/>
        <v>0.09403174603174604</v>
      </c>
      <c r="AU116" s="13">
        <f t="shared" si="49"/>
        <v>0.26732307692307694</v>
      </c>
      <c r="AV116" s="5"/>
      <c r="AW116" s="13">
        <f t="shared" si="38"/>
        <v>0.5675446054085466</v>
      </c>
      <c r="AX116" s="13">
        <f t="shared" si="39"/>
        <v>2.5</v>
      </c>
      <c r="AY116" s="53">
        <f t="shared" si="42"/>
        <v>112.6869055582099</v>
      </c>
      <c r="AZ116" s="53">
        <f t="shared" si="43"/>
        <v>100.92675892857142</v>
      </c>
      <c r="BA116" s="53">
        <f t="shared" si="40"/>
        <v>1.1165215920384548</v>
      </c>
      <c r="BB116" s="53">
        <f t="shared" si="44"/>
        <v>11.045860915352776</v>
      </c>
      <c r="BC116" s="53">
        <f t="shared" si="41"/>
        <v>1.1750344415209297</v>
      </c>
      <c r="BE116" s="5"/>
      <c r="BF116" s="70"/>
      <c r="BG116" s="78"/>
      <c r="BH116" s="70"/>
      <c r="BI116" s="72"/>
      <c r="BJ116" s="73"/>
      <c r="BK116" s="73"/>
      <c r="BL116" s="72"/>
      <c r="BM116" s="72"/>
      <c r="BN116" s="72"/>
      <c r="BO116" s="72"/>
      <c r="BP116" s="72"/>
      <c r="BQ116" s="72"/>
      <c r="BR116" s="72"/>
      <c r="BS116" s="72"/>
      <c r="BT116" s="72"/>
      <c r="BU116" s="72"/>
      <c r="BV116" s="72"/>
      <c r="BW116" s="73"/>
      <c r="BX116" s="73"/>
      <c r="BY116" s="72"/>
      <c r="BZ116" s="72"/>
    </row>
    <row r="117" spans="1:78" ht="12.75">
      <c r="A117" s="2">
        <v>603889</v>
      </c>
      <c r="B117" s="2" t="s">
        <v>164</v>
      </c>
      <c r="C117" s="40">
        <v>0.4861111111111111</v>
      </c>
      <c r="D117" s="21"/>
      <c r="E117" s="3">
        <v>35946</v>
      </c>
      <c r="F117" s="5">
        <v>0.006</v>
      </c>
      <c r="G117" s="5">
        <v>0.00209</v>
      </c>
      <c r="H117" s="5">
        <v>0.02</v>
      </c>
      <c r="I117" s="5">
        <v>1.608</v>
      </c>
      <c r="J117" s="18">
        <v>0.01</v>
      </c>
      <c r="K117" s="18">
        <v>0.025</v>
      </c>
      <c r="L117" s="5">
        <v>0.0058</v>
      </c>
      <c r="M117" s="5">
        <v>0.1329</v>
      </c>
      <c r="N117" s="5">
        <v>0.3287</v>
      </c>
      <c r="O117" s="5">
        <v>0.2076</v>
      </c>
      <c r="P117" s="5">
        <v>1.761</v>
      </c>
      <c r="Q117" s="5">
        <v>0.668823</v>
      </c>
      <c r="R117" s="5">
        <v>2.23982</v>
      </c>
      <c r="S117" s="5">
        <v>6.266</v>
      </c>
      <c r="T117" s="50">
        <v>15</v>
      </c>
      <c r="U117" s="50">
        <v>12</v>
      </c>
      <c r="V117" s="18">
        <v>0.05</v>
      </c>
      <c r="W117" s="5">
        <v>0.6669</v>
      </c>
      <c r="X117" s="5">
        <v>0.002</v>
      </c>
      <c r="Y117" s="5">
        <v>0.002891</v>
      </c>
      <c r="Z117" s="24">
        <v>1.1896375875027485</v>
      </c>
      <c r="AA117" s="18">
        <f t="shared" si="25"/>
        <v>0.035</v>
      </c>
      <c r="AB117" s="13">
        <f t="shared" si="26"/>
        <v>0.2142857142857143</v>
      </c>
      <c r="AC117" s="13">
        <f t="shared" si="45"/>
        <v>0.07599999999999998</v>
      </c>
      <c r="AD117" s="13">
        <f t="shared" si="27"/>
        <v>2.2222222222222223</v>
      </c>
      <c r="AE117" s="13">
        <f t="shared" si="28"/>
        <v>229.71428571428572</v>
      </c>
      <c r="AF117" s="13">
        <f t="shared" si="29"/>
        <v>0.7142857142857143</v>
      </c>
      <c r="AG117" s="13">
        <f t="shared" si="30"/>
        <v>1.7857142857142858</v>
      </c>
      <c r="AH117" s="13">
        <f t="shared" si="31"/>
        <v>0.5612903225806452</v>
      </c>
      <c r="AI117" s="13">
        <f t="shared" si="32"/>
        <v>3.407692307692307</v>
      </c>
      <c r="AJ117" s="13">
        <f t="shared" si="33"/>
        <v>16.435</v>
      </c>
      <c r="AK117" s="13">
        <f t="shared" si="34"/>
        <v>17.3</v>
      </c>
      <c r="AL117" s="13">
        <f t="shared" si="35"/>
        <v>76.56521739130434</v>
      </c>
      <c r="AM117" s="13">
        <f t="shared" si="36"/>
        <v>41.8014375</v>
      </c>
      <c r="AN117" s="13">
        <f t="shared" si="37"/>
        <v>63.99485714285714</v>
      </c>
      <c r="AO117" s="18"/>
      <c r="AP117" s="18"/>
      <c r="AQ117" s="18"/>
      <c r="AR117" s="13">
        <f t="shared" si="46"/>
        <v>4.838709677419355</v>
      </c>
      <c r="AS117" s="13">
        <f t="shared" si="47"/>
        <v>41.681250000000006</v>
      </c>
      <c r="AT117" s="13">
        <f t="shared" si="48"/>
        <v>0.06349206349206349</v>
      </c>
      <c r="AU117" s="13">
        <f t="shared" si="49"/>
        <v>0.08895384615384616</v>
      </c>
      <c r="AV117" s="5"/>
      <c r="AW117" s="13">
        <f t="shared" si="38"/>
        <v>0.5420008904016239</v>
      </c>
      <c r="AX117" s="13">
        <f t="shared" si="39"/>
        <v>2.5</v>
      </c>
      <c r="AY117" s="53">
        <f t="shared" si="42"/>
        <v>114.42219541328237</v>
      </c>
      <c r="AZ117" s="53">
        <f t="shared" si="43"/>
        <v>107.58200892857143</v>
      </c>
      <c r="BA117" s="53">
        <f t="shared" si="40"/>
        <v>1.0635811373373074</v>
      </c>
      <c r="BB117" s="53">
        <f t="shared" si="44"/>
        <v>6.125900770425218</v>
      </c>
      <c r="BC117" s="53">
        <f t="shared" si="41"/>
        <v>1.1964276632477842</v>
      </c>
      <c r="BE117" s="5"/>
      <c r="BF117" s="70"/>
      <c r="BG117" s="70"/>
      <c r="BH117" s="78"/>
      <c r="BI117" s="81"/>
      <c r="BJ117" s="73"/>
      <c r="BK117" s="73"/>
      <c r="BL117" s="80"/>
      <c r="BM117" s="75"/>
      <c r="BN117" s="82"/>
      <c r="BO117" s="75"/>
      <c r="BP117" s="83"/>
      <c r="BQ117" s="80"/>
      <c r="BR117" s="80"/>
      <c r="BS117" s="80"/>
      <c r="BT117" s="77"/>
      <c r="BU117" s="76"/>
      <c r="BV117" s="80"/>
      <c r="BW117" s="73"/>
      <c r="BX117" s="73"/>
      <c r="BY117" s="84"/>
      <c r="BZ117" s="70"/>
    </row>
    <row r="118" spans="1:78" ht="12.75">
      <c r="A118" s="2">
        <v>603890</v>
      </c>
      <c r="B118" s="2" t="s">
        <v>165</v>
      </c>
      <c r="C118" s="40">
        <v>0.4236111111111111</v>
      </c>
      <c r="D118" s="21"/>
      <c r="E118" s="3">
        <v>35960</v>
      </c>
      <c r="F118" s="5">
        <v>0.006</v>
      </c>
      <c r="G118" s="5">
        <v>0.004112</v>
      </c>
      <c r="H118" s="5">
        <v>0.02</v>
      </c>
      <c r="I118" s="5">
        <v>1.524</v>
      </c>
      <c r="J118" s="18">
        <v>0.01</v>
      </c>
      <c r="K118" s="18">
        <v>0.025</v>
      </c>
      <c r="L118" s="5">
        <v>0.0058</v>
      </c>
      <c r="M118" s="5">
        <v>0.1</v>
      </c>
      <c r="N118" s="5">
        <v>0.2777</v>
      </c>
      <c r="O118" s="5">
        <v>0.1915</v>
      </c>
      <c r="P118" s="5">
        <v>1.704</v>
      </c>
      <c r="Q118" s="5">
        <v>0.611884</v>
      </c>
      <c r="R118" s="5">
        <v>2.11559</v>
      </c>
      <c r="S118" s="5">
        <v>6.179</v>
      </c>
      <c r="T118" s="50">
        <v>16</v>
      </c>
      <c r="U118" s="50">
        <v>11</v>
      </c>
      <c r="V118" s="18">
        <v>0.05</v>
      </c>
      <c r="W118" s="5">
        <v>0.5896</v>
      </c>
      <c r="X118" s="5">
        <v>0.002</v>
      </c>
      <c r="Y118" s="5">
        <v>0.007004</v>
      </c>
      <c r="Z118" s="24">
        <v>1.4281503874419355</v>
      </c>
      <c r="AA118" s="18">
        <f t="shared" si="25"/>
        <v>0.035</v>
      </c>
      <c r="AB118" s="13">
        <f t="shared" si="26"/>
        <v>0.2142857142857143</v>
      </c>
      <c r="AC118" s="13">
        <f t="shared" si="45"/>
        <v>0.14952727272727273</v>
      </c>
      <c r="AD118" s="13">
        <f t="shared" si="27"/>
        <v>2.2222222222222223</v>
      </c>
      <c r="AE118" s="13">
        <f t="shared" si="28"/>
        <v>217.71428571428572</v>
      </c>
      <c r="AF118" s="13">
        <f t="shared" si="29"/>
        <v>0.7142857142857143</v>
      </c>
      <c r="AG118" s="13">
        <f t="shared" si="30"/>
        <v>1.7857142857142858</v>
      </c>
      <c r="AH118" s="13">
        <f t="shared" si="31"/>
        <v>0.5612903225806452</v>
      </c>
      <c r="AI118" s="13">
        <f t="shared" si="32"/>
        <v>2.5641025641025643</v>
      </c>
      <c r="AJ118" s="13">
        <f t="shared" si="33"/>
        <v>13.885</v>
      </c>
      <c r="AK118" s="13">
        <f t="shared" si="34"/>
        <v>15.958333333333334</v>
      </c>
      <c r="AL118" s="13">
        <f t="shared" si="35"/>
        <v>74.08695652173914</v>
      </c>
      <c r="AM118" s="13">
        <f t="shared" si="36"/>
        <v>38.24275</v>
      </c>
      <c r="AN118" s="13">
        <f t="shared" si="37"/>
        <v>60.44542857142857</v>
      </c>
      <c r="AO118" s="18"/>
      <c r="AP118" s="18"/>
      <c r="AQ118" s="18"/>
      <c r="AR118" s="13">
        <f t="shared" si="46"/>
        <v>4.838709677419355</v>
      </c>
      <c r="AS118" s="13">
        <f t="shared" si="47"/>
        <v>36.85</v>
      </c>
      <c r="AT118" s="13">
        <f t="shared" si="48"/>
        <v>0.06349206349206349</v>
      </c>
      <c r="AU118" s="13">
        <f t="shared" si="49"/>
        <v>0.2155076923076923</v>
      </c>
      <c r="AV118" s="5"/>
      <c r="AW118" s="13">
        <f t="shared" si="38"/>
        <v>0.6622165037017615</v>
      </c>
      <c r="AX118" s="13">
        <f t="shared" si="39"/>
        <v>2.5</v>
      </c>
      <c r="AY118" s="53">
        <f t="shared" si="42"/>
        <v>107.20867813346075</v>
      </c>
      <c r="AZ118" s="53">
        <f t="shared" si="43"/>
        <v>100.47389285714286</v>
      </c>
      <c r="BA118" s="53">
        <f t="shared" si="40"/>
        <v>1.0670302014264903</v>
      </c>
      <c r="BB118" s="53">
        <f t="shared" si="44"/>
        <v>6.020499562032171</v>
      </c>
      <c r="BC118" s="53">
        <f t="shared" si="41"/>
        <v>1.225683368828965</v>
      </c>
      <c r="BE118" s="5"/>
      <c r="BF118" s="70"/>
      <c r="BG118" s="70"/>
      <c r="BH118" s="78"/>
      <c r="BI118" s="80"/>
      <c r="BJ118" s="73"/>
      <c r="BK118" s="73"/>
      <c r="BL118" s="80"/>
      <c r="BM118" s="75"/>
      <c r="BN118" s="82"/>
      <c r="BO118" s="75"/>
      <c r="BP118" s="83"/>
      <c r="BQ118" s="80"/>
      <c r="BR118" s="80"/>
      <c r="BS118" s="80"/>
      <c r="BT118" s="77"/>
      <c r="BU118" s="76"/>
      <c r="BV118" s="80"/>
      <c r="BW118" s="73"/>
      <c r="BX118" s="73"/>
      <c r="BY118" s="84"/>
      <c r="BZ118" s="70"/>
    </row>
    <row r="119" spans="1:78" s="85" customFormat="1" ht="12.75">
      <c r="A119" s="85">
        <v>603891</v>
      </c>
      <c r="B119" s="85" t="s">
        <v>166</v>
      </c>
      <c r="C119" s="86">
        <v>0.4895833333333333</v>
      </c>
      <c r="D119" s="111">
        <v>2.2</v>
      </c>
      <c r="E119" s="87">
        <v>35974</v>
      </c>
      <c r="F119" s="23">
        <v>0.006</v>
      </c>
      <c r="G119" s="23">
        <v>0.00221</v>
      </c>
      <c r="H119" s="23">
        <v>0.02</v>
      </c>
      <c r="I119" s="23">
        <v>1.534</v>
      </c>
      <c r="J119" s="88">
        <v>0.01</v>
      </c>
      <c r="K119" s="88">
        <v>0.025</v>
      </c>
      <c r="L119" s="88">
        <v>0.005</v>
      </c>
      <c r="M119" s="23">
        <v>0.108</v>
      </c>
      <c r="N119" s="23">
        <v>0.3212</v>
      </c>
      <c r="O119" s="23">
        <v>0.1899</v>
      </c>
      <c r="P119" s="23">
        <v>1.728</v>
      </c>
      <c r="Q119" s="23">
        <v>0.59839</v>
      </c>
      <c r="R119" s="23">
        <v>2.01799</v>
      </c>
      <c r="S119" s="23">
        <v>6.22</v>
      </c>
      <c r="T119" s="89">
        <v>16</v>
      </c>
      <c r="U119" s="89">
        <v>12</v>
      </c>
      <c r="V119" s="23">
        <v>0.05</v>
      </c>
      <c r="W119" s="23">
        <v>0.65</v>
      </c>
      <c r="X119" s="23">
        <v>0.002</v>
      </c>
      <c r="Y119" s="23">
        <v>0.002</v>
      </c>
      <c r="Z119" s="24">
        <v>0.8105048377312634</v>
      </c>
      <c r="AA119" s="18">
        <f t="shared" si="25"/>
        <v>0.035</v>
      </c>
      <c r="AB119" s="13">
        <f t="shared" si="26"/>
        <v>0.2142857142857143</v>
      </c>
      <c r="AC119" s="13">
        <f t="shared" si="45"/>
        <v>0.08036363636363636</v>
      </c>
      <c r="AD119" s="13">
        <f t="shared" si="27"/>
        <v>2.2222222222222223</v>
      </c>
      <c r="AE119" s="13">
        <f t="shared" si="28"/>
        <v>219.14285714285714</v>
      </c>
      <c r="AF119" s="13">
        <f t="shared" si="29"/>
        <v>0.7142857142857143</v>
      </c>
      <c r="AG119" s="13">
        <f t="shared" si="30"/>
        <v>1.7857142857142858</v>
      </c>
      <c r="AH119" s="13">
        <f t="shared" si="31"/>
        <v>0.4838709677419355</v>
      </c>
      <c r="AI119" s="13">
        <f t="shared" si="32"/>
        <v>2.769230769230769</v>
      </c>
      <c r="AJ119" s="13">
        <f t="shared" si="33"/>
        <v>16.06</v>
      </c>
      <c r="AK119" s="13">
        <f t="shared" si="34"/>
        <v>15.825000000000003</v>
      </c>
      <c r="AL119" s="13">
        <f t="shared" si="35"/>
        <v>75.1304347826087</v>
      </c>
      <c r="AM119" s="13">
        <f t="shared" si="36"/>
        <v>37.399375</v>
      </c>
      <c r="AN119" s="13">
        <f t="shared" si="37"/>
        <v>57.65685714285715</v>
      </c>
      <c r="AO119" s="18"/>
      <c r="AP119" s="18"/>
      <c r="AQ119" s="18"/>
      <c r="AR119" s="13">
        <f t="shared" si="46"/>
        <v>4.838709677419355</v>
      </c>
      <c r="AS119" s="13">
        <f t="shared" si="47"/>
        <v>40.625</v>
      </c>
      <c r="AT119" s="13">
        <f t="shared" si="48"/>
        <v>0.06349206349206349</v>
      </c>
      <c r="AU119" s="13">
        <f t="shared" si="49"/>
        <v>0.061538461538461535</v>
      </c>
      <c r="AV119" s="23"/>
      <c r="AW119" s="13">
        <f t="shared" si="38"/>
        <v>0.6025595860743581</v>
      </c>
      <c r="AX119" s="13">
        <f t="shared" si="39"/>
        <v>2.5</v>
      </c>
      <c r="AY119" s="53">
        <f t="shared" si="42"/>
        <v>110.49895126612519</v>
      </c>
      <c r="AZ119" s="53">
        <f t="shared" si="43"/>
        <v>96.84194642857143</v>
      </c>
      <c r="BA119" s="53">
        <f t="shared" si="40"/>
        <v>1.1410236508167138</v>
      </c>
      <c r="BB119" s="53">
        <f t="shared" si="44"/>
        <v>12.942719123268049</v>
      </c>
      <c r="BC119" s="53">
        <f t="shared" si="41"/>
        <v>1.30306156987463</v>
      </c>
      <c r="BD119" s="111">
        <v>5.34</v>
      </c>
      <c r="BE119" s="24" t="s">
        <v>172</v>
      </c>
      <c r="BF119" s="70"/>
      <c r="BG119" s="70"/>
      <c r="BH119" s="78"/>
      <c r="BI119" s="73"/>
      <c r="BJ119" s="73"/>
      <c r="BK119" s="73"/>
      <c r="BL119" s="80"/>
      <c r="BM119" s="75"/>
      <c r="BN119" s="82"/>
      <c r="BO119" s="75"/>
      <c r="BP119" s="83"/>
      <c r="BQ119" s="80"/>
      <c r="BR119" s="80"/>
      <c r="BS119" s="80"/>
      <c r="BT119" s="77"/>
      <c r="BU119" s="76"/>
      <c r="BV119" s="80"/>
      <c r="BW119" s="73"/>
      <c r="BX119" s="73"/>
      <c r="BY119" s="84"/>
      <c r="BZ119" s="70"/>
    </row>
    <row r="120" spans="1:76" s="91" customFormat="1" ht="16.5" thickBot="1">
      <c r="A120" s="90" t="s">
        <v>167</v>
      </c>
      <c r="C120" s="92"/>
      <c r="D120" s="92"/>
      <c r="F120" s="93"/>
      <c r="G120" s="93"/>
      <c r="H120" s="93"/>
      <c r="I120" s="93"/>
      <c r="J120" s="93"/>
      <c r="K120" s="93"/>
      <c r="L120" s="93"/>
      <c r="M120" s="93"/>
      <c r="N120" s="93"/>
      <c r="O120" s="93"/>
      <c r="P120" s="93"/>
      <c r="Q120" s="93"/>
      <c r="R120" s="93"/>
      <c r="S120" s="93"/>
      <c r="T120" s="94"/>
      <c r="U120" s="94"/>
      <c r="V120" s="95"/>
      <c r="W120" s="96"/>
      <c r="X120" s="96"/>
      <c r="Y120" s="96"/>
      <c r="Z120" s="93"/>
      <c r="AA120" s="93"/>
      <c r="AB120" s="97"/>
      <c r="AC120" s="97"/>
      <c r="AD120" s="97"/>
      <c r="AF120" s="97"/>
      <c r="AG120" s="97"/>
      <c r="AH120" s="97"/>
      <c r="AI120" s="97"/>
      <c r="AJ120" s="97"/>
      <c r="AK120" s="97"/>
      <c r="AO120" s="97"/>
      <c r="AP120" s="97"/>
      <c r="AQ120" s="97"/>
      <c r="AR120" s="97"/>
      <c r="AS120" s="93"/>
      <c r="AT120" s="93"/>
      <c r="AU120" s="93"/>
      <c r="AV120" s="93"/>
      <c r="AW120" s="93"/>
      <c r="AX120" s="93"/>
      <c r="AY120" s="93"/>
      <c r="AZ120" s="93"/>
      <c r="BA120" s="93"/>
      <c r="BB120" s="93"/>
      <c r="BC120" s="93"/>
      <c r="BD120" s="116"/>
      <c r="BE120" s="93"/>
      <c r="BF120" s="93"/>
      <c r="BG120" s="93"/>
      <c r="BH120" s="93"/>
      <c r="BI120" s="93"/>
      <c r="BJ120" s="93"/>
      <c r="BK120" s="93"/>
      <c r="BW120" s="93"/>
      <c r="BX120" s="93"/>
    </row>
    <row r="121" spans="6:61" ht="13.5" thickTop="1">
      <c r="F121" s="13"/>
      <c r="G121" s="13"/>
      <c r="H121" s="13"/>
      <c r="I121" s="13"/>
      <c r="J121" s="13"/>
      <c r="K121" s="13"/>
      <c r="L121" s="13"/>
      <c r="M121" s="13"/>
      <c r="N121" s="13"/>
      <c r="O121" s="13"/>
      <c r="P121" s="13"/>
      <c r="Q121" s="13"/>
      <c r="R121" s="13"/>
      <c r="S121" s="13"/>
      <c r="T121" s="13"/>
      <c r="U121" s="13"/>
      <c r="V121" s="13"/>
      <c r="W121" s="13"/>
      <c r="X121" s="13"/>
      <c r="Y121" s="13"/>
      <c r="Z121" s="13"/>
      <c r="AA121" s="13"/>
      <c r="AB121" s="1"/>
      <c r="AC121" s="1"/>
      <c r="AD121" s="1"/>
      <c r="AF121" s="1"/>
      <c r="AG121" s="1"/>
      <c r="AH121" s="1"/>
      <c r="AI121" s="1"/>
      <c r="AJ121" s="1"/>
      <c r="AK121" s="1"/>
      <c r="AO121" s="1"/>
      <c r="AP121" s="1"/>
      <c r="AQ121" s="1"/>
      <c r="AR121" s="1"/>
      <c r="AS121" s="5"/>
      <c r="AT121" s="5"/>
      <c r="AU121" s="5"/>
      <c r="AV121" s="5"/>
      <c r="AW121" s="5"/>
      <c r="AX121" s="5"/>
      <c r="AY121" s="5"/>
      <c r="AZ121" s="5"/>
      <c r="BA121" s="5"/>
      <c r="BB121" s="5"/>
      <c r="BC121" s="5"/>
      <c r="BE121" s="5"/>
      <c r="BF121" s="5"/>
      <c r="BG121" s="5"/>
      <c r="BH121" s="5"/>
      <c r="BI121" s="5"/>
    </row>
    <row r="122" spans="5:61" ht="12.75">
      <c r="E122" s="15"/>
      <c r="F122" s="13"/>
      <c r="G122" s="13"/>
      <c r="H122" s="13"/>
      <c r="I122" s="13"/>
      <c r="J122" s="13"/>
      <c r="K122" s="13"/>
      <c r="L122" s="13"/>
      <c r="M122" s="13"/>
      <c r="N122" s="13"/>
      <c r="O122" s="13"/>
      <c r="P122" s="13"/>
      <c r="Q122" s="13"/>
      <c r="R122" s="13"/>
      <c r="S122" s="13"/>
      <c r="T122" s="13"/>
      <c r="U122" s="13"/>
      <c r="V122" s="13"/>
      <c r="W122" s="13"/>
      <c r="X122" s="13"/>
      <c r="Y122" s="13"/>
      <c r="Z122" s="13"/>
      <c r="AA122" s="13"/>
      <c r="AB122" s="1"/>
      <c r="AC122" s="1"/>
      <c r="AD122" s="1"/>
      <c r="AF122" s="1"/>
      <c r="AG122" s="1"/>
      <c r="AH122" s="1"/>
      <c r="AI122" s="1"/>
      <c r="AJ122" s="1"/>
      <c r="AK122" s="1"/>
      <c r="AO122" s="1"/>
      <c r="AP122" s="1"/>
      <c r="AQ122" s="1"/>
      <c r="AR122" s="1"/>
      <c r="AS122" s="5"/>
      <c r="AT122" s="5"/>
      <c r="AU122" s="5"/>
      <c r="AV122" s="5"/>
      <c r="AW122" s="5"/>
      <c r="AX122" s="5"/>
      <c r="AY122" s="5"/>
      <c r="AZ122" s="5"/>
      <c r="BA122" s="5"/>
      <c r="BB122" s="5"/>
      <c r="BC122" s="5"/>
      <c r="BE122" s="5"/>
      <c r="BF122" s="5"/>
      <c r="BG122" s="5"/>
      <c r="BH122" s="5"/>
      <c r="BI122" s="5"/>
    </row>
    <row r="123" spans="1:76" s="99" customFormat="1" ht="12.75">
      <c r="A123" s="98"/>
      <c r="C123" s="100"/>
      <c r="D123" s="100"/>
      <c r="E123" s="10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BD123" s="117"/>
      <c r="BJ123" s="101"/>
      <c r="BK123" s="101"/>
      <c r="BW123" s="101"/>
      <c r="BX123" s="101"/>
    </row>
    <row r="124" spans="6:61" ht="12.75">
      <c r="F124" s="5"/>
      <c r="G124" s="5"/>
      <c r="H124" s="5"/>
      <c r="I124" s="5"/>
      <c r="J124" s="5"/>
      <c r="K124" s="5"/>
      <c r="L124" s="5"/>
      <c r="M124" s="5"/>
      <c r="N124" s="5"/>
      <c r="O124" s="5"/>
      <c r="P124" s="5"/>
      <c r="Q124" s="5"/>
      <c r="R124" s="5"/>
      <c r="S124" s="5"/>
      <c r="V124" s="20"/>
      <c r="W124" s="16"/>
      <c r="X124" s="16"/>
      <c r="Y124" s="16"/>
      <c r="Z124" s="5"/>
      <c r="AA124" s="5"/>
      <c r="AB124" s="1"/>
      <c r="AC124" s="1"/>
      <c r="AD124" s="1"/>
      <c r="AF124" s="1"/>
      <c r="AG124" s="1"/>
      <c r="AH124" s="1"/>
      <c r="AI124" s="1"/>
      <c r="AJ124" s="1"/>
      <c r="AK124" s="1"/>
      <c r="AO124" s="1"/>
      <c r="AP124" s="1"/>
      <c r="AQ124" s="1"/>
      <c r="AR124" s="1"/>
      <c r="AS124" s="5"/>
      <c r="AT124" s="5"/>
      <c r="AU124" s="5"/>
      <c r="AV124" s="5"/>
      <c r="AW124" s="5"/>
      <c r="AX124" s="5"/>
      <c r="AY124" s="5"/>
      <c r="AZ124" s="5"/>
      <c r="BA124" s="5"/>
      <c r="BB124" s="5"/>
      <c r="BC124" s="5"/>
      <c r="BE124" s="5"/>
      <c r="BF124" s="5"/>
      <c r="BG124" s="5"/>
      <c r="BH124" s="5"/>
      <c r="BI124" s="5"/>
    </row>
    <row r="125" spans="6:61" ht="12.75">
      <c r="F125" s="5"/>
      <c r="G125" s="5"/>
      <c r="H125" s="5"/>
      <c r="I125" s="5"/>
      <c r="J125" s="5"/>
      <c r="K125" s="5"/>
      <c r="L125" s="5"/>
      <c r="M125" s="5"/>
      <c r="N125" s="5"/>
      <c r="O125" s="5"/>
      <c r="P125" s="5"/>
      <c r="Q125" s="5"/>
      <c r="R125" s="5"/>
      <c r="S125" s="5"/>
      <c r="V125" s="20"/>
      <c r="W125" s="16"/>
      <c r="X125" s="16"/>
      <c r="Y125" s="16"/>
      <c r="Z125" s="5"/>
      <c r="AA125" s="5"/>
      <c r="AB125" s="1"/>
      <c r="AC125" s="1"/>
      <c r="AD125" s="1"/>
      <c r="AF125" s="1"/>
      <c r="AG125" s="1"/>
      <c r="AH125" s="1"/>
      <c r="AI125" s="1"/>
      <c r="AJ125" s="1"/>
      <c r="AK125" s="1"/>
      <c r="AO125" s="1"/>
      <c r="AP125" s="1"/>
      <c r="AQ125" s="1"/>
      <c r="AR125" s="1"/>
      <c r="AS125" s="5"/>
      <c r="AT125" s="5"/>
      <c r="AU125" s="5"/>
      <c r="AV125" s="5"/>
      <c r="AW125" s="5"/>
      <c r="AX125" s="5"/>
      <c r="AY125" s="5"/>
      <c r="AZ125" s="5"/>
      <c r="BA125" s="5"/>
      <c r="BB125" s="5"/>
      <c r="BC125" s="5"/>
      <c r="BE125" s="5"/>
      <c r="BF125" s="5"/>
      <c r="BG125" s="5"/>
      <c r="BH125" s="5"/>
      <c r="BI125" s="5"/>
    </row>
    <row r="126" spans="6:61" ht="12.75">
      <c r="F126" s="5"/>
      <c r="G126" s="5"/>
      <c r="H126" s="5"/>
      <c r="I126" s="5"/>
      <c r="J126" s="5"/>
      <c r="K126" s="5"/>
      <c r="L126" s="5"/>
      <c r="M126" s="5"/>
      <c r="N126" s="5"/>
      <c r="O126" s="5"/>
      <c r="P126" s="5"/>
      <c r="Q126" s="5"/>
      <c r="R126" s="5"/>
      <c r="S126" s="5"/>
      <c r="V126" s="20"/>
      <c r="W126" s="16"/>
      <c r="X126" s="16"/>
      <c r="Y126" s="16"/>
      <c r="Z126" s="5"/>
      <c r="AA126" s="5"/>
      <c r="AB126" s="1"/>
      <c r="AC126" s="1"/>
      <c r="AD126" s="1"/>
      <c r="AF126" s="1"/>
      <c r="AG126" s="1"/>
      <c r="AH126" s="1"/>
      <c r="AI126" s="1"/>
      <c r="AJ126" s="1"/>
      <c r="AK126" s="1"/>
      <c r="AO126" s="1"/>
      <c r="AP126" s="1"/>
      <c r="AQ126" s="1"/>
      <c r="AR126" s="1"/>
      <c r="AS126" s="5"/>
      <c r="AT126" s="5"/>
      <c r="AU126" s="5"/>
      <c r="AV126" s="5"/>
      <c r="AW126" s="5"/>
      <c r="AX126" s="5"/>
      <c r="AY126" s="5"/>
      <c r="AZ126" s="5"/>
      <c r="BA126" s="5"/>
      <c r="BB126" s="5"/>
      <c r="BC126" s="5"/>
      <c r="BE126" s="5"/>
      <c r="BF126" s="5"/>
      <c r="BG126" s="5"/>
      <c r="BH126" s="5"/>
      <c r="BI126" s="5"/>
    </row>
    <row r="127" spans="6:61" ht="12.75">
      <c r="F127" s="5"/>
      <c r="G127" s="5"/>
      <c r="H127" s="5"/>
      <c r="I127" s="5"/>
      <c r="J127" s="5"/>
      <c r="K127" s="5"/>
      <c r="L127" s="5"/>
      <c r="M127" s="5"/>
      <c r="N127" s="5"/>
      <c r="O127" s="5"/>
      <c r="P127" s="5"/>
      <c r="Q127" s="5"/>
      <c r="R127" s="5"/>
      <c r="S127" s="5"/>
      <c r="V127" s="20"/>
      <c r="W127" s="16"/>
      <c r="X127" s="16"/>
      <c r="Y127" s="16"/>
      <c r="Z127" s="5"/>
      <c r="AA127" s="5"/>
      <c r="AB127" s="1"/>
      <c r="AC127" s="1"/>
      <c r="AD127" s="1"/>
      <c r="AF127" s="1"/>
      <c r="AG127" s="1"/>
      <c r="AH127" s="1"/>
      <c r="AI127" s="1"/>
      <c r="AJ127" s="1"/>
      <c r="AK127" s="1"/>
      <c r="AO127" s="1"/>
      <c r="AP127" s="1"/>
      <c r="AQ127" s="1"/>
      <c r="AR127" s="1"/>
      <c r="AS127" s="5"/>
      <c r="AT127" s="5"/>
      <c r="AU127" s="5"/>
      <c r="AV127" s="5"/>
      <c r="AW127" s="5"/>
      <c r="AX127" s="5"/>
      <c r="AY127" s="5"/>
      <c r="AZ127" s="5"/>
      <c r="BA127" s="5"/>
      <c r="BB127" s="5"/>
      <c r="BC127" s="5"/>
      <c r="BE127" s="5"/>
      <c r="BF127" s="5"/>
      <c r="BG127" s="5"/>
      <c r="BH127" s="5"/>
      <c r="BI127" s="5"/>
    </row>
    <row r="128" spans="6:61" ht="12.75">
      <c r="F128" s="5"/>
      <c r="G128" s="5"/>
      <c r="H128" s="5"/>
      <c r="I128" s="5"/>
      <c r="J128" s="5"/>
      <c r="K128" s="5"/>
      <c r="L128" s="5"/>
      <c r="M128" s="5"/>
      <c r="N128" s="5"/>
      <c r="O128" s="5"/>
      <c r="P128" s="5"/>
      <c r="Q128" s="5"/>
      <c r="R128" s="5"/>
      <c r="S128" s="5"/>
      <c r="V128" s="20"/>
      <c r="W128" s="16"/>
      <c r="X128" s="16"/>
      <c r="Y128" s="16"/>
      <c r="Z128" s="5"/>
      <c r="AA128" s="5"/>
      <c r="AB128" s="1"/>
      <c r="AC128" s="1"/>
      <c r="AD128" s="1"/>
      <c r="AF128" s="1"/>
      <c r="AG128" s="1"/>
      <c r="AH128" s="1"/>
      <c r="AI128" s="1"/>
      <c r="AJ128" s="1"/>
      <c r="AK128" s="1"/>
      <c r="AO128" s="1"/>
      <c r="AP128" s="1"/>
      <c r="AQ128" s="1"/>
      <c r="AR128" s="1"/>
      <c r="AS128" s="5"/>
      <c r="AT128" s="5"/>
      <c r="AU128" s="5"/>
      <c r="AV128" s="5"/>
      <c r="AW128" s="5"/>
      <c r="AX128" s="5"/>
      <c r="AY128" s="5"/>
      <c r="AZ128" s="5"/>
      <c r="BA128" s="5"/>
      <c r="BB128" s="5"/>
      <c r="BC128" s="5"/>
      <c r="BE128" s="5"/>
      <c r="BF128" s="5"/>
      <c r="BG128" s="5"/>
      <c r="BH128" s="5"/>
      <c r="BI128" s="5"/>
    </row>
    <row r="129" spans="6:61" ht="12.75">
      <c r="F129" s="5"/>
      <c r="G129" s="5"/>
      <c r="H129" s="5"/>
      <c r="I129" s="5"/>
      <c r="J129" s="5"/>
      <c r="K129" s="5"/>
      <c r="L129" s="5"/>
      <c r="M129" s="5"/>
      <c r="N129" s="5"/>
      <c r="O129" s="5"/>
      <c r="P129" s="5"/>
      <c r="Q129" s="5"/>
      <c r="R129" s="5"/>
      <c r="S129" s="5"/>
      <c r="V129" s="20"/>
      <c r="W129" s="16"/>
      <c r="X129" s="16"/>
      <c r="Y129" s="16"/>
      <c r="Z129" s="5"/>
      <c r="AA129" s="5"/>
      <c r="AB129" s="1"/>
      <c r="AC129" s="1"/>
      <c r="AD129" s="1"/>
      <c r="AF129" s="1"/>
      <c r="AG129" s="1"/>
      <c r="AH129" s="1"/>
      <c r="AI129" s="1"/>
      <c r="AJ129" s="1"/>
      <c r="AK129" s="1"/>
      <c r="AO129" s="1"/>
      <c r="AP129" s="1"/>
      <c r="AQ129" s="1"/>
      <c r="AR129" s="1"/>
      <c r="AS129" s="5"/>
      <c r="AT129" s="5"/>
      <c r="AU129" s="5"/>
      <c r="AV129" s="5"/>
      <c r="AW129" s="5"/>
      <c r="AX129" s="5"/>
      <c r="AY129" s="5"/>
      <c r="AZ129" s="5"/>
      <c r="BA129" s="5"/>
      <c r="BB129" s="5"/>
      <c r="BC129" s="5"/>
      <c r="BE129" s="5"/>
      <c r="BF129" s="5"/>
      <c r="BG129" s="5"/>
      <c r="BH129" s="5"/>
      <c r="BI129" s="5"/>
    </row>
    <row r="130" spans="6:61" ht="12.75">
      <c r="F130" s="5"/>
      <c r="G130" s="5"/>
      <c r="H130" s="5"/>
      <c r="I130" s="5"/>
      <c r="J130" s="5"/>
      <c r="K130" s="5"/>
      <c r="L130" s="5"/>
      <c r="M130" s="5"/>
      <c r="N130" s="5"/>
      <c r="O130" s="5"/>
      <c r="P130" s="5"/>
      <c r="Q130" s="5"/>
      <c r="R130" s="5"/>
      <c r="S130" s="5"/>
      <c r="V130" s="20"/>
      <c r="W130" s="16"/>
      <c r="X130" s="16"/>
      <c r="Y130" s="16"/>
      <c r="Z130" s="5"/>
      <c r="AA130" s="5"/>
      <c r="AB130" s="1"/>
      <c r="AC130" s="1"/>
      <c r="AD130" s="1"/>
      <c r="AF130" s="1"/>
      <c r="AG130" s="1"/>
      <c r="AH130" s="1"/>
      <c r="AI130" s="1"/>
      <c r="AJ130" s="1"/>
      <c r="AK130" s="1"/>
      <c r="AO130" s="1"/>
      <c r="AP130" s="1"/>
      <c r="AQ130" s="1"/>
      <c r="AR130" s="1"/>
      <c r="AS130" s="5"/>
      <c r="AT130" s="5"/>
      <c r="AU130" s="5"/>
      <c r="AV130" s="5"/>
      <c r="AW130" s="5"/>
      <c r="AX130" s="5"/>
      <c r="AY130" s="5"/>
      <c r="AZ130" s="5"/>
      <c r="BA130" s="5"/>
      <c r="BB130" s="5"/>
      <c r="BC130" s="5"/>
      <c r="BE130" s="5"/>
      <c r="BF130" s="5"/>
      <c r="BG130" s="5"/>
      <c r="BH130" s="5"/>
      <c r="BI130" s="5"/>
    </row>
    <row r="131" spans="6:61" ht="12.75">
      <c r="F131" s="5"/>
      <c r="G131" s="5"/>
      <c r="H131" s="5"/>
      <c r="I131" s="5"/>
      <c r="J131" s="5"/>
      <c r="K131" s="5"/>
      <c r="L131" s="5"/>
      <c r="M131" s="5"/>
      <c r="N131" s="5"/>
      <c r="O131" s="5"/>
      <c r="P131" s="5"/>
      <c r="Q131" s="5"/>
      <c r="R131" s="5"/>
      <c r="S131" s="5"/>
      <c r="V131" s="20"/>
      <c r="W131" s="16"/>
      <c r="X131" s="16"/>
      <c r="Y131" s="16"/>
      <c r="Z131" s="5"/>
      <c r="AA131" s="5"/>
      <c r="AB131" s="1"/>
      <c r="AC131" s="1"/>
      <c r="AD131" s="1"/>
      <c r="AF131" s="1"/>
      <c r="AG131" s="1"/>
      <c r="AH131" s="1"/>
      <c r="AI131" s="1"/>
      <c r="AJ131" s="1"/>
      <c r="AK131" s="1"/>
      <c r="AO131" s="1"/>
      <c r="AP131" s="1"/>
      <c r="AQ131" s="1"/>
      <c r="AR131" s="1"/>
      <c r="AS131" s="5"/>
      <c r="AT131" s="5"/>
      <c r="AU131" s="5"/>
      <c r="AV131" s="5"/>
      <c r="AW131" s="5"/>
      <c r="AX131" s="5"/>
      <c r="AY131" s="5"/>
      <c r="AZ131" s="5"/>
      <c r="BA131" s="5"/>
      <c r="BB131" s="5"/>
      <c r="BC131" s="5"/>
      <c r="BE131" s="5"/>
      <c r="BF131" s="5"/>
      <c r="BG131" s="5"/>
      <c r="BH131" s="5"/>
      <c r="BI131" s="5"/>
    </row>
    <row r="132" spans="6:61" ht="12.75">
      <c r="F132" s="5"/>
      <c r="G132" s="5"/>
      <c r="H132" s="5"/>
      <c r="I132" s="5"/>
      <c r="J132" s="5"/>
      <c r="K132" s="5"/>
      <c r="L132" s="5"/>
      <c r="M132" s="5"/>
      <c r="N132" s="5"/>
      <c r="O132" s="5"/>
      <c r="P132" s="5"/>
      <c r="Q132" s="5"/>
      <c r="R132" s="5"/>
      <c r="S132" s="5"/>
      <c r="V132" s="20"/>
      <c r="W132" s="16"/>
      <c r="X132" s="16"/>
      <c r="Y132" s="16"/>
      <c r="Z132" s="5"/>
      <c r="AA132" s="5"/>
      <c r="AB132" s="1"/>
      <c r="AC132" s="1"/>
      <c r="AD132" s="1"/>
      <c r="AF132" s="1"/>
      <c r="AG132" s="1"/>
      <c r="AH132" s="1"/>
      <c r="AI132" s="1"/>
      <c r="AJ132" s="1"/>
      <c r="AK132" s="1"/>
      <c r="AO132" s="1"/>
      <c r="AP132" s="1"/>
      <c r="AQ132" s="1"/>
      <c r="AR132" s="1"/>
      <c r="AS132" s="5"/>
      <c r="AT132" s="5"/>
      <c r="AU132" s="5"/>
      <c r="AV132" s="5"/>
      <c r="AW132" s="5"/>
      <c r="AX132" s="5"/>
      <c r="AY132" s="5"/>
      <c r="AZ132" s="5"/>
      <c r="BA132" s="5"/>
      <c r="BB132" s="5"/>
      <c r="BC132" s="5"/>
      <c r="BE132" s="5"/>
      <c r="BF132" s="5"/>
      <c r="BG132" s="5"/>
      <c r="BH132" s="5"/>
      <c r="BI132" s="5"/>
    </row>
    <row r="133" spans="6:61" ht="12.75">
      <c r="F133" s="5"/>
      <c r="G133" s="5"/>
      <c r="H133" s="5"/>
      <c r="I133" s="5"/>
      <c r="J133" s="5"/>
      <c r="K133" s="5"/>
      <c r="L133" s="5"/>
      <c r="M133" s="5"/>
      <c r="N133" s="5"/>
      <c r="O133" s="5"/>
      <c r="P133" s="5"/>
      <c r="Q133" s="5"/>
      <c r="R133" s="5"/>
      <c r="S133" s="5"/>
      <c r="V133" s="20"/>
      <c r="W133" s="16"/>
      <c r="X133" s="16"/>
      <c r="Y133" s="16"/>
      <c r="Z133" s="5"/>
      <c r="AA133" s="5"/>
      <c r="AB133" s="1"/>
      <c r="AC133" s="1"/>
      <c r="AD133" s="1"/>
      <c r="AF133" s="1"/>
      <c r="AG133" s="1"/>
      <c r="AH133" s="1"/>
      <c r="AI133" s="1"/>
      <c r="AJ133" s="1"/>
      <c r="AK133" s="1"/>
      <c r="AO133" s="1"/>
      <c r="AP133" s="1"/>
      <c r="AQ133" s="1"/>
      <c r="AR133" s="1"/>
      <c r="AS133" s="5"/>
      <c r="AT133" s="5"/>
      <c r="AU133" s="5"/>
      <c r="AV133" s="5"/>
      <c r="AW133" s="5"/>
      <c r="AX133" s="5"/>
      <c r="AY133" s="5"/>
      <c r="AZ133" s="5"/>
      <c r="BA133" s="5"/>
      <c r="BB133" s="5"/>
      <c r="BC133" s="5"/>
      <c r="BE133" s="5"/>
      <c r="BF133" s="5"/>
      <c r="BG133" s="5"/>
      <c r="BH133" s="5"/>
      <c r="BI133" s="5"/>
    </row>
    <row r="134" spans="6:61" ht="12.75">
      <c r="F134" s="5"/>
      <c r="G134" s="5"/>
      <c r="H134" s="5"/>
      <c r="I134" s="5"/>
      <c r="J134" s="5"/>
      <c r="K134" s="5"/>
      <c r="L134" s="5"/>
      <c r="M134" s="5"/>
      <c r="N134" s="5"/>
      <c r="O134" s="5"/>
      <c r="P134" s="5"/>
      <c r="Q134" s="5"/>
      <c r="R134" s="5"/>
      <c r="S134" s="5"/>
      <c r="V134" s="20"/>
      <c r="W134" s="16"/>
      <c r="X134" s="16"/>
      <c r="Y134" s="16"/>
      <c r="Z134" s="5"/>
      <c r="AA134" s="5"/>
      <c r="AB134" s="1"/>
      <c r="AC134" s="1"/>
      <c r="AD134" s="1"/>
      <c r="AF134" s="1"/>
      <c r="AG134" s="1"/>
      <c r="AH134" s="1"/>
      <c r="AI134" s="1"/>
      <c r="AJ134" s="1"/>
      <c r="AK134" s="1"/>
      <c r="AO134" s="1"/>
      <c r="AP134" s="1"/>
      <c r="AQ134" s="1"/>
      <c r="AR134" s="1"/>
      <c r="AS134" s="5"/>
      <c r="AT134" s="5"/>
      <c r="AU134" s="5"/>
      <c r="AV134" s="5"/>
      <c r="AW134" s="5"/>
      <c r="AX134" s="5"/>
      <c r="AY134" s="5"/>
      <c r="AZ134" s="5"/>
      <c r="BA134" s="5"/>
      <c r="BB134" s="5"/>
      <c r="BC134" s="5"/>
      <c r="BE134" s="5"/>
      <c r="BF134" s="5"/>
      <c r="BG134" s="5"/>
      <c r="BH134" s="5"/>
      <c r="BI134" s="5"/>
    </row>
    <row r="135" spans="6:61" ht="12.75">
      <c r="F135" s="5"/>
      <c r="G135" s="5"/>
      <c r="H135" s="5"/>
      <c r="I135" s="5"/>
      <c r="J135" s="5"/>
      <c r="K135" s="5"/>
      <c r="L135" s="5"/>
      <c r="M135" s="5"/>
      <c r="N135" s="5"/>
      <c r="O135" s="5"/>
      <c r="P135" s="5"/>
      <c r="Q135" s="5"/>
      <c r="R135" s="5"/>
      <c r="S135" s="5"/>
      <c r="V135" s="20"/>
      <c r="W135" s="16"/>
      <c r="X135" s="16"/>
      <c r="Y135" s="16"/>
      <c r="Z135" s="5"/>
      <c r="AA135" s="5"/>
      <c r="AB135" s="1"/>
      <c r="AC135" s="1"/>
      <c r="AD135" s="1"/>
      <c r="AF135" s="1"/>
      <c r="AG135" s="1"/>
      <c r="AH135" s="1"/>
      <c r="AI135" s="1"/>
      <c r="AJ135" s="1"/>
      <c r="AK135" s="1"/>
      <c r="AO135" s="1"/>
      <c r="AP135" s="1"/>
      <c r="AQ135" s="1"/>
      <c r="AR135" s="1"/>
      <c r="AS135" s="5"/>
      <c r="AT135" s="5"/>
      <c r="AU135" s="5"/>
      <c r="AV135" s="5"/>
      <c r="AW135" s="5"/>
      <c r="AX135" s="5"/>
      <c r="AY135" s="5"/>
      <c r="AZ135" s="5"/>
      <c r="BA135" s="5"/>
      <c r="BB135" s="5"/>
      <c r="BC135" s="5"/>
      <c r="BE135" s="5"/>
      <c r="BF135" s="5"/>
      <c r="BG135" s="5"/>
      <c r="BH135" s="5"/>
      <c r="BI135" s="5"/>
    </row>
    <row r="136" spans="6:61" ht="12.75">
      <c r="F136" s="5"/>
      <c r="G136" s="5"/>
      <c r="H136" s="5"/>
      <c r="I136" s="5"/>
      <c r="J136" s="5"/>
      <c r="K136" s="5"/>
      <c r="L136" s="5"/>
      <c r="M136" s="5"/>
      <c r="N136" s="5"/>
      <c r="O136" s="5"/>
      <c r="P136" s="5"/>
      <c r="Q136" s="5"/>
      <c r="R136" s="5"/>
      <c r="S136" s="5"/>
      <c r="V136" s="20"/>
      <c r="W136" s="16"/>
      <c r="X136" s="16"/>
      <c r="Y136" s="16"/>
      <c r="Z136" s="5"/>
      <c r="AA136" s="5"/>
      <c r="AB136" s="1"/>
      <c r="AC136" s="1"/>
      <c r="AD136" s="1"/>
      <c r="AF136" s="1"/>
      <c r="AG136" s="1"/>
      <c r="AH136" s="1"/>
      <c r="AI136" s="1"/>
      <c r="AJ136" s="1"/>
      <c r="AK136" s="1"/>
      <c r="AO136" s="1"/>
      <c r="AP136" s="1"/>
      <c r="AQ136" s="1"/>
      <c r="AR136" s="1"/>
      <c r="AS136" s="5"/>
      <c r="AT136" s="5"/>
      <c r="AU136" s="5"/>
      <c r="AV136" s="5"/>
      <c r="AW136" s="5"/>
      <c r="AX136" s="5"/>
      <c r="AY136" s="5"/>
      <c r="AZ136" s="5"/>
      <c r="BA136" s="5"/>
      <c r="BB136" s="5"/>
      <c r="BC136" s="5"/>
      <c r="BE136" s="5"/>
      <c r="BF136" s="5"/>
      <c r="BG136" s="5"/>
      <c r="BH136" s="5"/>
      <c r="BI136" s="5"/>
    </row>
    <row r="137" spans="6:61" ht="12.75">
      <c r="F137" s="5"/>
      <c r="G137" s="5"/>
      <c r="H137" s="5"/>
      <c r="I137" s="5"/>
      <c r="J137" s="5"/>
      <c r="K137" s="5"/>
      <c r="L137" s="5"/>
      <c r="M137" s="5"/>
      <c r="N137" s="5"/>
      <c r="O137" s="5"/>
      <c r="P137" s="5"/>
      <c r="Q137" s="5"/>
      <c r="R137" s="5"/>
      <c r="S137" s="5"/>
      <c r="V137" s="20"/>
      <c r="W137" s="16"/>
      <c r="X137" s="16"/>
      <c r="Y137" s="16"/>
      <c r="Z137" s="5"/>
      <c r="AA137" s="5"/>
      <c r="AB137" s="1"/>
      <c r="AC137" s="1"/>
      <c r="AD137" s="1"/>
      <c r="AF137" s="1"/>
      <c r="AG137" s="1"/>
      <c r="AH137" s="1"/>
      <c r="AI137" s="1"/>
      <c r="AJ137" s="1"/>
      <c r="AK137" s="1"/>
      <c r="AO137" s="1"/>
      <c r="AP137" s="1"/>
      <c r="AQ137" s="1"/>
      <c r="AR137" s="1"/>
      <c r="AS137" s="5"/>
      <c r="AT137" s="5"/>
      <c r="AU137" s="5"/>
      <c r="AV137" s="5"/>
      <c r="AW137" s="5"/>
      <c r="AX137" s="5"/>
      <c r="AY137" s="5"/>
      <c r="AZ137" s="5"/>
      <c r="BA137" s="5"/>
      <c r="BB137" s="5"/>
      <c r="BC137" s="5"/>
      <c r="BE137" s="5"/>
      <c r="BF137" s="5"/>
      <c r="BG137" s="5"/>
      <c r="BH137" s="5"/>
      <c r="BI137" s="5"/>
    </row>
    <row r="138" spans="6:61" ht="12.75">
      <c r="F138" s="5"/>
      <c r="G138" s="5"/>
      <c r="H138" s="5"/>
      <c r="I138" s="5"/>
      <c r="J138" s="5"/>
      <c r="K138" s="5"/>
      <c r="L138" s="5"/>
      <c r="M138" s="5"/>
      <c r="N138" s="5"/>
      <c r="O138" s="5"/>
      <c r="P138" s="5"/>
      <c r="Q138" s="5"/>
      <c r="R138" s="5"/>
      <c r="S138" s="5"/>
      <c r="V138" s="20"/>
      <c r="W138" s="16"/>
      <c r="X138" s="16"/>
      <c r="Y138" s="16"/>
      <c r="Z138" s="5"/>
      <c r="AA138" s="5"/>
      <c r="AB138" s="1"/>
      <c r="AC138" s="1"/>
      <c r="AD138" s="1"/>
      <c r="AF138" s="1"/>
      <c r="AG138" s="1"/>
      <c r="AH138" s="1"/>
      <c r="AI138" s="1"/>
      <c r="AJ138" s="1"/>
      <c r="AK138" s="1"/>
      <c r="AO138" s="1"/>
      <c r="AP138" s="1"/>
      <c r="AQ138" s="1"/>
      <c r="AR138" s="1"/>
      <c r="AS138" s="5"/>
      <c r="AT138" s="5"/>
      <c r="AU138" s="5"/>
      <c r="AV138" s="5"/>
      <c r="AW138" s="5"/>
      <c r="AX138" s="5"/>
      <c r="AY138" s="5"/>
      <c r="AZ138" s="5"/>
      <c r="BA138" s="5"/>
      <c r="BB138" s="5"/>
      <c r="BC138" s="5"/>
      <c r="BE138" s="5"/>
      <c r="BF138" s="5"/>
      <c r="BG138" s="5"/>
      <c r="BH138" s="5"/>
      <c r="BI138" s="5"/>
    </row>
    <row r="139" spans="6:61" ht="12.75">
      <c r="F139" s="5"/>
      <c r="G139" s="5"/>
      <c r="H139" s="5"/>
      <c r="I139" s="5"/>
      <c r="J139" s="5"/>
      <c r="K139" s="5"/>
      <c r="L139" s="5"/>
      <c r="M139" s="5"/>
      <c r="N139" s="5"/>
      <c r="O139" s="5"/>
      <c r="P139" s="5"/>
      <c r="Q139" s="5"/>
      <c r="R139" s="5"/>
      <c r="S139" s="5"/>
      <c r="V139" s="20"/>
      <c r="W139" s="16"/>
      <c r="X139" s="16"/>
      <c r="Y139" s="16"/>
      <c r="Z139" s="5"/>
      <c r="AA139" s="5"/>
      <c r="AB139" s="1"/>
      <c r="AC139" s="1"/>
      <c r="AD139" s="1"/>
      <c r="AF139" s="1"/>
      <c r="AG139" s="1"/>
      <c r="AH139" s="1"/>
      <c r="AI139" s="1"/>
      <c r="AJ139" s="1"/>
      <c r="AK139" s="1"/>
      <c r="AO139" s="1"/>
      <c r="AP139" s="1"/>
      <c r="AQ139" s="1"/>
      <c r="AR139" s="1"/>
      <c r="AS139" s="5"/>
      <c r="AT139" s="5"/>
      <c r="AU139" s="5"/>
      <c r="AV139" s="5"/>
      <c r="AW139" s="5"/>
      <c r="AX139" s="5"/>
      <c r="AY139" s="5"/>
      <c r="AZ139" s="5"/>
      <c r="BA139" s="5"/>
      <c r="BB139" s="5"/>
      <c r="BC139" s="5"/>
      <c r="BE139" s="5"/>
      <c r="BF139" s="5"/>
      <c r="BG139" s="5"/>
      <c r="BH139" s="5"/>
      <c r="BI139" s="5"/>
    </row>
    <row r="140" spans="6:61" ht="12.75">
      <c r="F140" s="5"/>
      <c r="G140" s="5"/>
      <c r="H140" s="5"/>
      <c r="I140" s="5"/>
      <c r="J140" s="5"/>
      <c r="K140" s="5"/>
      <c r="L140" s="5"/>
      <c r="M140" s="5"/>
      <c r="N140" s="5"/>
      <c r="O140" s="5"/>
      <c r="P140" s="5"/>
      <c r="Q140" s="5"/>
      <c r="R140" s="5"/>
      <c r="S140" s="5"/>
      <c r="V140" s="20"/>
      <c r="W140" s="16"/>
      <c r="X140" s="16"/>
      <c r="Y140" s="16"/>
      <c r="Z140" s="5"/>
      <c r="AA140" s="5"/>
      <c r="AB140" s="1"/>
      <c r="AC140" s="1"/>
      <c r="AD140" s="1"/>
      <c r="AF140" s="1"/>
      <c r="AG140" s="1"/>
      <c r="AH140" s="1"/>
      <c r="AI140" s="1"/>
      <c r="AJ140" s="1"/>
      <c r="AK140" s="1"/>
      <c r="AO140" s="1"/>
      <c r="AP140" s="1"/>
      <c r="AQ140" s="1"/>
      <c r="AR140" s="1"/>
      <c r="AS140" s="5"/>
      <c r="AT140" s="5"/>
      <c r="AU140" s="5"/>
      <c r="AV140" s="5"/>
      <c r="AW140" s="5"/>
      <c r="AX140" s="5"/>
      <c r="AY140" s="5"/>
      <c r="AZ140" s="5"/>
      <c r="BA140" s="5"/>
      <c r="BB140" s="5"/>
      <c r="BC140" s="5"/>
      <c r="BE140" s="5"/>
      <c r="BF140" s="5"/>
      <c r="BG140" s="5"/>
      <c r="BH140" s="5"/>
      <c r="BI140" s="5"/>
    </row>
    <row r="141" spans="6:61" ht="12.75">
      <c r="F141" s="5"/>
      <c r="G141" s="5"/>
      <c r="H141" s="5"/>
      <c r="I141" s="5"/>
      <c r="J141" s="5"/>
      <c r="K141" s="5"/>
      <c r="L141" s="5"/>
      <c r="M141" s="5"/>
      <c r="N141" s="5"/>
      <c r="O141" s="5"/>
      <c r="P141" s="5"/>
      <c r="Q141" s="5"/>
      <c r="R141" s="5"/>
      <c r="S141" s="5"/>
      <c r="V141" s="20"/>
      <c r="W141" s="16"/>
      <c r="X141" s="16"/>
      <c r="Y141" s="16"/>
      <c r="Z141" s="5"/>
      <c r="AA141" s="5"/>
      <c r="AB141" s="1"/>
      <c r="AC141" s="1"/>
      <c r="AD141" s="1"/>
      <c r="AF141" s="1"/>
      <c r="AG141" s="1"/>
      <c r="AH141" s="1"/>
      <c r="AI141" s="1"/>
      <c r="AJ141" s="1"/>
      <c r="AK141" s="1"/>
      <c r="AO141" s="1"/>
      <c r="AP141" s="1"/>
      <c r="AQ141" s="1"/>
      <c r="AR141" s="1"/>
      <c r="AS141" s="5"/>
      <c r="AT141" s="5"/>
      <c r="AU141" s="5"/>
      <c r="AV141" s="5"/>
      <c r="AW141" s="5"/>
      <c r="AX141" s="5"/>
      <c r="AY141" s="5"/>
      <c r="AZ141" s="5"/>
      <c r="BA141" s="5"/>
      <c r="BB141" s="5"/>
      <c r="BC141" s="5"/>
      <c r="BE141" s="5"/>
      <c r="BF141" s="5"/>
      <c r="BG141" s="5"/>
      <c r="BH141" s="5"/>
      <c r="BI141" s="5"/>
    </row>
    <row r="142" spans="6:61" ht="12.75">
      <c r="F142" s="5"/>
      <c r="G142" s="5"/>
      <c r="H142" s="5"/>
      <c r="I142" s="5"/>
      <c r="J142" s="5"/>
      <c r="K142" s="5"/>
      <c r="L142" s="5"/>
      <c r="M142" s="5"/>
      <c r="N142" s="5"/>
      <c r="O142" s="5"/>
      <c r="P142" s="5"/>
      <c r="Q142" s="5"/>
      <c r="R142" s="5"/>
      <c r="S142" s="5"/>
      <c r="V142" s="20"/>
      <c r="W142" s="16"/>
      <c r="X142" s="16"/>
      <c r="Y142" s="16"/>
      <c r="Z142" s="5"/>
      <c r="AA142" s="5"/>
      <c r="AB142" s="1"/>
      <c r="AC142" s="1"/>
      <c r="AD142" s="1"/>
      <c r="AF142" s="1"/>
      <c r="AG142" s="1"/>
      <c r="AH142" s="1"/>
      <c r="AI142" s="1"/>
      <c r="AJ142" s="1"/>
      <c r="AK142" s="1"/>
      <c r="AO142" s="1"/>
      <c r="AP142" s="1"/>
      <c r="AQ142" s="1"/>
      <c r="AR142" s="1"/>
      <c r="AS142" s="5"/>
      <c r="AT142" s="5"/>
      <c r="AU142" s="5"/>
      <c r="AV142" s="5"/>
      <c r="AW142" s="5"/>
      <c r="AX142" s="5"/>
      <c r="AY142" s="5"/>
      <c r="AZ142" s="5"/>
      <c r="BA142" s="5"/>
      <c r="BB142" s="5"/>
      <c r="BC142" s="5"/>
      <c r="BE142" s="5"/>
      <c r="BF142" s="5"/>
      <c r="BG142" s="5"/>
      <c r="BH142" s="5"/>
      <c r="BI142" s="5"/>
    </row>
    <row r="143" spans="6:61" ht="12.75">
      <c r="F143" s="5"/>
      <c r="G143" s="5"/>
      <c r="H143" s="5"/>
      <c r="I143" s="5"/>
      <c r="J143" s="5"/>
      <c r="K143" s="5"/>
      <c r="L143" s="5"/>
      <c r="M143" s="5"/>
      <c r="N143" s="5"/>
      <c r="O143" s="5"/>
      <c r="P143" s="5"/>
      <c r="Q143" s="5"/>
      <c r="R143" s="5"/>
      <c r="S143" s="5"/>
      <c r="V143" s="20"/>
      <c r="W143" s="16"/>
      <c r="X143" s="16"/>
      <c r="Y143" s="16"/>
      <c r="Z143" s="5"/>
      <c r="AA143" s="5"/>
      <c r="AB143" s="1"/>
      <c r="AC143" s="1"/>
      <c r="AD143" s="1"/>
      <c r="AF143" s="1"/>
      <c r="AG143" s="1"/>
      <c r="AH143" s="1"/>
      <c r="AI143" s="1"/>
      <c r="AJ143" s="1"/>
      <c r="AK143" s="1"/>
      <c r="AO143" s="1"/>
      <c r="AP143" s="1"/>
      <c r="AQ143" s="1"/>
      <c r="AR143" s="1"/>
      <c r="AS143" s="5"/>
      <c r="AT143" s="5"/>
      <c r="AU143" s="5"/>
      <c r="AV143" s="5"/>
      <c r="AW143" s="5"/>
      <c r="AX143" s="5"/>
      <c r="AY143" s="5"/>
      <c r="AZ143" s="5"/>
      <c r="BA143" s="5"/>
      <c r="BB143" s="5"/>
      <c r="BC143" s="5"/>
      <c r="BE143" s="5"/>
      <c r="BF143" s="5"/>
      <c r="BG143" s="5"/>
      <c r="BH143" s="5"/>
      <c r="BI143" s="5"/>
    </row>
    <row r="144" spans="6:61" ht="12.75">
      <c r="F144" s="5"/>
      <c r="G144" s="5"/>
      <c r="H144" s="5"/>
      <c r="I144" s="5"/>
      <c r="J144" s="5"/>
      <c r="K144" s="5"/>
      <c r="L144" s="5"/>
      <c r="M144" s="5"/>
      <c r="N144" s="5"/>
      <c r="O144" s="5"/>
      <c r="P144" s="5"/>
      <c r="Q144" s="5"/>
      <c r="R144" s="5"/>
      <c r="S144" s="5"/>
      <c r="V144" s="20"/>
      <c r="W144" s="16"/>
      <c r="X144" s="16"/>
      <c r="Y144" s="16"/>
      <c r="Z144" s="5"/>
      <c r="AA144" s="5"/>
      <c r="AB144" s="1"/>
      <c r="AC144" s="1"/>
      <c r="AD144" s="1"/>
      <c r="AF144" s="1"/>
      <c r="AG144" s="1"/>
      <c r="AH144" s="1"/>
      <c r="AI144" s="1"/>
      <c r="AJ144" s="1"/>
      <c r="AK144" s="1"/>
      <c r="AO144" s="1"/>
      <c r="AP144" s="1"/>
      <c r="AQ144" s="1"/>
      <c r="AR144" s="1"/>
      <c r="AS144" s="5"/>
      <c r="AT144" s="5"/>
      <c r="AU144" s="5"/>
      <c r="AV144" s="5"/>
      <c r="AW144" s="5"/>
      <c r="AX144" s="5"/>
      <c r="AY144" s="5"/>
      <c r="AZ144" s="5"/>
      <c r="BA144" s="5"/>
      <c r="BB144" s="5"/>
      <c r="BC144" s="5"/>
      <c r="BE144" s="5"/>
      <c r="BF144" s="5"/>
      <c r="BG144" s="5"/>
      <c r="BH144" s="5"/>
      <c r="BI144" s="5"/>
    </row>
    <row r="145" spans="6:61" ht="12.75">
      <c r="F145" s="5"/>
      <c r="G145" s="5"/>
      <c r="H145" s="5"/>
      <c r="I145" s="5"/>
      <c r="J145" s="5"/>
      <c r="K145" s="5"/>
      <c r="L145" s="5"/>
      <c r="M145" s="5"/>
      <c r="N145" s="5"/>
      <c r="O145" s="5"/>
      <c r="P145" s="5"/>
      <c r="Q145" s="5"/>
      <c r="R145" s="5"/>
      <c r="S145" s="5"/>
      <c r="V145" s="20"/>
      <c r="W145" s="16"/>
      <c r="X145" s="16"/>
      <c r="Y145" s="16"/>
      <c r="Z145" s="5"/>
      <c r="AA145" s="5"/>
      <c r="AB145" s="1"/>
      <c r="AC145" s="1"/>
      <c r="AD145" s="1"/>
      <c r="AF145" s="1"/>
      <c r="AG145" s="1"/>
      <c r="AH145" s="1"/>
      <c r="AI145" s="1"/>
      <c r="AJ145" s="1"/>
      <c r="AK145" s="1"/>
      <c r="AO145" s="1"/>
      <c r="AP145" s="1"/>
      <c r="AQ145" s="1"/>
      <c r="AR145" s="1"/>
      <c r="AS145" s="5"/>
      <c r="AT145" s="5"/>
      <c r="AU145" s="5"/>
      <c r="AV145" s="5"/>
      <c r="AW145" s="5"/>
      <c r="AX145" s="5"/>
      <c r="AY145" s="5"/>
      <c r="AZ145" s="5"/>
      <c r="BA145" s="5"/>
      <c r="BB145" s="5"/>
      <c r="BC145" s="5"/>
      <c r="BE145" s="5"/>
      <c r="BF145" s="5"/>
      <c r="BG145" s="5"/>
      <c r="BH145" s="5"/>
      <c r="BI145" s="5"/>
    </row>
    <row r="146" spans="6:61" ht="12.75">
      <c r="F146" s="5"/>
      <c r="G146" s="5"/>
      <c r="H146" s="5"/>
      <c r="I146" s="5"/>
      <c r="J146" s="5"/>
      <c r="K146" s="5"/>
      <c r="L146" s="5"/>
      <c r="M146" s="5"/>
      <c r="N146" s="5"/>
      <c r="O146" s="5"/>
      <c r="P146" s="5"/>
      <c r="Q146" s="5"/>
      <c r="R146" s="5"/>
      <c r="S146" s="5"/>
      <c r="V146" s="20"/>
      <c r="W146" s="16"/>
      <c r="X146" s="16"/>
      <c r="Y146" s="16"/>
      <c r="Z146" s="5"/>
      <c r="AA146" s="5"/>
      <c r="AB146" s="1"/>
      <c r="AC146" s="1"/>
      <c r="AD146" s="1"/>
      <c r="AF146" s="1"/>
      <c r="AG146" s="1"/>
      <c r="AH146" s="1"/>
      <c r="AI146" s="1"/>
      <c r="AJ146" s="1"/>
      <c r="AK146" s="1"/>
      <c r="AO146" s="1"/>
      <c r="AP146" s="1"/>
      <c r="AQ146" s="1"/>
      <c r="AR146" s="1"/>
      <c r="AS146" s="5"/>
      <c r="AT146" s="5"/>
      <c r="AU146" s="5"/>
      <c r="AV146" s="5"/>
      <c r="AW146" s="5"/>
      <c r="AX146" s="5"/>
      <c r="AY146" s="5"/>
      <c r="AZ146" s="5"/>
      <c r="BA146" s="5"/>
      <c r="BB146" s="5"/>
      <c r="BC146" s="5"/>
      <c r="BE146" s="5"/>
      <c r="BF146" s="5"/>
      <c r="BG146" s="5"/>
      <c r="BH146" s="5"/>
      <c r="BI146" s="5"/>
    </row>
    <row r="147" spans="6:61" ht="12.75">
      <c r="F147" s="5"/>
      <c r="G147" s="5"/>
      <c r="H147" s="5"/>
      <c r="I147" s="5"/>
      <c r="J147" s="5"/>
      <c r="K147" s="5"/>
      <c r="L147" s="5"/>
      <c r="M147" s="5"/>
      <c r="N147" s="5"/>
      <c r="O147" s="5"/>
      <c r="P147" s="5"/>
      <c r="Q147" s="5"/>
      <c r="R147" s="5"/>
      <c r="S147" s="5"/>
      <c r="V147" s="20"/>
      <c r="W147" s="16"/>
      <c r="X147" s="16"/>
      <c r="Y147" s="16"/>
      <c r="Z147" s="5"/>
      <c r="AA147" s="5"/>
      <c r="AB147" s="1"/>
      <c r="AC147" s="1"/>
      <c r="AD147" s="1"/>
      <c r="AF147" s="1"/>
      <c r="AG147" s="1"/>
      <c r="AH147" s="1"/>
      <c r="AI147" s="1"/>
      <c r="AJ147" s="1"/>
      <c r="AK147" s="1"/>
      <c r="AO147" s="1"/>
      <c r="AP147" s="1"/>
      <c r="AQ147" s="1"/>
      <c r="AR147" s="1"/>
      <c r="AS147" s="5"/>
      <c r="AT147" s="5"/>
      <c r="AU147" s="5"/>
      <c r="AV147" s="5"/>
      <c r="AW147" s="5"/>
      <c r="AX147" s="5"/>
      <c r="AY147" s="5"/>
      <c r="AZ147" s="5"/>
      <c r="BA147" s="5"/>
      <c r="BB147" s="5"/>
      <c r="BC147" s="5"/>
      <c r="BE147" s="5"/>
      <c r="BF147" s="5"/>
      <c r="BG147" s="5"/>
      <c r="BH147" s="5"/>
      <c r="BI147" s="5"/>
    </row>
    <row r="148" spans="6:61" ht="12.75">
      <c r="F148" s="5"/>
      <c r="G148" s="5"/>
      <c r="H148" s="5"/>
      <c r="I148" s="5"/>
      <c r="J148" s="5"/>
      <c r="K148" s="5"/>
      <c r="L148" s="5"/>
      <c r="M148" s="5"/>
      <c r="N148" s="5"/>
      <c r="O148" s="5"/>
      <c r="P148" s="5"/>
      <c r="Q148" s="5"/>
      <c r="R148" s="5"/>
      <c r="S148" s="5"/>
      <c r="V148" s="20"/>
      <c r="W148" s="16"/>
      <c r="X148" s="16"/>
      <c r="Y148" s="16"/>
      <c r="Z148" s="5"/>
      <c r="AA148" s="5"/>
      <c r="AB148" s="1"/>
      <c r="AC148" s="1"/>
      <c r="AD148" s="1"/>
      <c r="AF148" s="1"/>
      <c r="AG148" s="1"/>
      <c r="AH148" s="1"/>
      <c r="AI148" s="1"/>
      <c r="AJ148" s="1"/>
      <c r="AK148" s="1"/>
      <c r="AO148" s="1"/>
      <c r="AP148" s="1"/>
      <c r="AQ148" s="1"/>
      <c r="AR148" s="1"/>
      <c r="AS148" s="5"/>
      <c r="AT148" s="5"/>
      <c r="AU148" s="5"/>
      <c r="AV148" s="5"/>
      <c r="AW148" s="5"/>
      <c r="AX148" s="5"/>
      <c r="AY148" s="5"/>
      <c r="AZ148" s="5"/>
      <c r="BA148" s="5"/>
      <c r="BB148" s="5"/>
      <c r="BC148" s="5"/>
      <c r="BE148" s="5"/>
      <c r="BF148" s="5"/>
      <c r="BG148" s="5"/>
      <c r="BH148" s="5"/>
      <c r="BI148" s="5"/>
    </row>
    <row r="149" spans="6:61" ht="12.75">
      <c r="F149" s="5"/>
      <c r="G149" s="5"/>
      <c r="H149" s="5"/>
      <c r="I149" s="5"/>
      <c r="J149" s="5"/>
      <c r="K149" s="5"/>
      <c r="L149" s="5"/>
      <c r="M149" s="5"/>
      <c r="N149" s="5"/>
      <c r="O149" s="5"/>
      <c r="P149" s="5"/>
      <c r="Q149" s="5"/>
      <c r="R149" s="5"/>
      <c r="S149" s="5"/>
      <c r="V149" s="20"/>
      <c r="W149" s="16"/>
      <c r="X149" s="16"/>
      <c r="Y149" s="16"/>
      <c r="Z149" s="5"/>
      <c r="AA149" s="5"/>
      <c r="AB149" s="1"/>
      <c r="AC149" s="1"/>
      <c r="AD149" s="1"/>
      <c r="AF149" s="1"/>
      <c r="AG149" s="1"/>
      <c r="AH149" s="1"/>
      <c r="AI149" s="1"/>
      <c r="AJ149" s="1"/>
      <c r="AK149" s="1"/>
      <c r="AO149" s="1"/>
      <c r="AP149" s="1"/>
      <c r="AQ149" s="1"/>
      <c r="AR149" s="1"/>
      <c r="AS149" s="5"/>
      <c r="AT149" s="5"/>
      <c r="AU149" s="5"/>
      <c r="AV149" s="5"/>
      <c r="AW149" s="5"/>
      <c r="AX149" s="5"/>
      <c r="AY149" s="5"/>
      <c r="AZ149" s="5"/>
      <c r="BA149" s="5"/>
      <c r="BB149" s="5"/>
      <c r="BC149" s="5"/>
      <c r="BE149" s="5"/>
      <c r="BF149" s="5"/>
      <c r="BG149" s="5"/>
      <c r="BH149" s="5"/>
      <c r="BI149" s="5"/>
    </row>
    <row r="150" spans="6:61" ht="12.75">
      <c r="F150" s="5"/>
      <c r="G150" s="5"/>
      <c r="H150" s="5"/>
      <c r="I150" s="5"/>
      <c r="J150" s="5"/>
      <c r="K150" s="5"/>
      <c r="L150" s="5"/>
      <c r="M150" s="5"/>
      <c r="N150" s="5"/>
      <c r="O150" s="5"/>
      <c r="P150" s="5"/>
      <c r="Q150" s="5"/>
      <c r="R150" s="5"/>
      <c r="S150" s="5"/>
      <c r="V150" s="20"/>
      <c r="W150" s="16"/>
      <c r="X150" s="16"/>
      <c r="Y150" s="16"/>
      <c r="Z150" s="5"/>
      <c r="AA150" s="5"/>
      <c r="AB150" s="1"/>
      <c r="AC150" s="1"/>
      <c r="AD150" s="1"/>
      <c r="AF150" s="1"/>
      <c r="AG150" s="1"/>
      <c r="AH150" s="1"/>
      <c r="AI150" s="1"/>
      <c r="AJ150" s="1"/>
      <c r="AK150" s="1"/>
      <c r="AO150" s="1"/>
      <c r="AP150" s="1"/>
      <c r="AQ150" s="1"/>
      <c r="AR150" s="1"/>
      <c r="AS150" s="5"/>
      <c r="AT150" s="5"/>
      <c r="AU150" s="5"/>
      <c r="AV150" s="5"/>
      <c r="AW150" s="5"/>
      <c r="AX150" s="5"/>
      <c r="AY150" s="5"/>
      <c r="AZ150" s="5"/>
      <c r="BA150" s="5"/>
      <c r="BB150" s="5"/>
      <c r="BC150" s="5"/>
      <c r="BE150" s="5"/>
      <c r="BF150" s="5"/>
      <c r="BG150" s="5"/>
      <c r="BH150" s="5"/>
      <c r="BI150" s="5"/>
    </row>
    <row r="151" spans="6:61" ht="12.75">
      <c r="F151" s="5"/>
      <c r="G151" s="5"/>
      <c r="H151" s="5"/>
      <c r="I151" s="5"/>
      <c r="J151" s="5"/>
      <c r="K151" s="5"/>
      <c r="L151" s="5"/>
      <c r="M151" s="5"/>
      <c r="N151" s="5"/>
      <c r="O151" s="5"/>
      <c r="P151" s="5"/>
      <c r="Q151" s="5"/>
      <c r="R151" s="5"/>
      <c r="S151" s="5"/>
      <c r="V151" s="20"/>
      <c r="W151" s="16"/>
      <c r="X151" s="16"/>
      <c r="Y151" s="16"/>
      <c r="Z151" s="5"/>
      <c r="AA151" s="5"/>
      <c r="AB151" s="1"/>
      <c r="AC151" s="1"/>
      <c r="AD151" s="1"/>
      <c r="AF151" s="1"/>
      <c r="AG151" s="1"/>
      <c r="AH151" s="1"/>
      <c r="AI151" s="1"/>
      <c r="AJ151" s="1"/>
      <c r="AK151" s="1"/>
      <c r="AO151" s="1"/>
      <c r="AP151" s="1"/>
      <c r="AQ151" s="1"/>
      <c r="AR151" s="1"/>
      <c r="AS151" s="5"/>
      <c r="AT151" s="5"/>
      <c r="AU151" s="5"/>
      <c r="AV151" s="5"/>
      <c r="AW151" s="5"/>
      <c r="AX151" s="5"/>
      <c r="AY151" s="5"/>
      <c r="AZ151" s="5"/>
      <c r="BA151" s="5"/>
      <c r="BB151" s="5"/>
      <c r="BC151" s="5"/>
      <c r="BE151" s="5"/>
      <c r="BF151" s="5"/>
      <c r="BG151" s="5"/>
      <c r="BH151" s="5"/>
      <c r="BI151" s="5"/>
    </row>
    <row r="152" spans="6:61" ht="12.75">
      <c r="F152" s="5"/>
      <c r="G152" s="5"/>
      <c r="H152" s="5"/>
      <c r="I152" s="5"/>
      <c r="J152" s="5"/>
      <c r="K152" s="5"/>
      <c r="L152" s="5"/>
      <c r="M152" s="5"/>
      <c r="N152" s="5"/>
      <c r="O152" s="5"/>
      <c r="P152" s="5"/>
      <c r="Q152" s="5"/>
      <c r="R152" s="5"/>
      <c r="S152" s="5"/>
      <c r="V152" s="20"/>
      <c r="W152" s="16"/>
      <c r="X152" s="16"/>
      <c r="Y152" s="16"/>
      <c r="Z152" s="5"/>
      <c r="AA152" s="5"/>
      <c r="AB152" s="1"/>
      <c r="AC152" s="1"/>
      <c r="AD152" s="1"/>
      <c r="AF152" s="1"/>
      <c r="AG152" s="1"/>
      <c r="AH152" s="1"/>
      <c r="AI152" s="1"/>
      <c r="AJ152" s="1"/>
      <c r="AK152" s="1"/>
      <c r="AO152" s="1"/>
      <c r="AP152" s="1"/>
      <c r="AQ152" s="1"/>
      <c r="AR152" s="1"/>
      <c r="AS152" s="5"/>
      <c r="AT152" s="5"/>
      <c r="AU152" s="5"/>
      <c r="AV152" s="5"/>
      <c r="AW152" s="5"/>
      <c r="AX152" s="5"/>
      <c r="AY152" s="5"/>
      <c r="AZ152" s="5"/>
      <c r="BA152" s="5"/>
      <c r="BB152" s="5"/>
      <c r="BC152" s="5"/>
      <c r="BE152" s="5"/>
      <c r="BF152" s="5"/>
      <c r="BG152" s="5"/>
      <c r="BH152" s="5"/>
      <c r="BI152" s="5"/>
    </row>
    <row r="153" spans="6:61" ht="12.75">
      <c r="F153" s="5"/>
      <c r="G153" s="5"/>
      <c r="H153" s="5"/>
      <c r="I153" s="5"/>
      <c r="J153" s="5"/>
      <c r="K153" s="5"/>
      <c r="L153" s="5"/>
      <c r="M153" s="5"/>
      <c r="N153" s="5"/>
      <c r="O153" s="5"/>
      <c r="P153" s="5"/>
      <c r="Q153" s="5"/>
      <c r="R153" s="5"/>
      <c r="S153" s="5"/>
      <c r="V153" s="20"/>
      <c r="W153" s="16"/>
      <c r="X153" s="16"/>
      <c r="Y153" s="16"/>
      <c r="Z153" s="5"/>
      <c r="AA153" s="5"/>
      <c r="AB153" s="1"/>
      <c r="AC153" s="1"/>
      <c r="AD153" s="1"/>
      <c r="AF153" s="1"/>
      <c r="AG153" s="1"/>
      <c r="AH153" s="1"/>
      <c r="AI153" s="1"/>
      <c r="AJ153" s="1"/>
      <c r="AK153" s="1"/>
      <c r="AO153" s="1"/>
      <c r="AP153" s="1"/>
      <c r="AQ153" s="1"/>
      <c r="AR153" s="1"/>
      <c r="AS153" s="5"/>
      <c r="AT153" s="5"/>
      <c r="AU153" s="5"/>
      <c r="AV153" s="5"/>
      <c r="AW153" s="5"/>
      <c r="AX153" s="5"/>
      <c r="AY153" s="5"/>
      <c r="AZ153" s="5"/>
      <c r="BA153" s="5"/>
      <c r="BB153" s="5"/>
      <c r="BC153" s="5"/>
      <c r="BE153" s="5"/>
      <c r="BF153" s="5"/>
      <c r="BG153" s="5"/>
      <c r="BH153" s="5"/>
      <c r="BI153" s="5"/>
    </row>
    <row r="154" spans="6:61" ht="12.75">
      <c r="F154" s="5"/>
      <c r="G154" s="5"/>
      <c r="H154" s="5"/>
      <c r="I154" s="5"/>
      <c r="J154" s="5"/>
      <c r="K154" s="5"/>
      <c r="L154" s="5"/>
      <c r="M154" s="5"/>
      <c r="N154" s="5"/>
      <c r="O154" s="5"/>
      <c r="P154" s="5"/>
      <c r="Q154" s="5"/>
      <c r="R154" s="5"/>
      <c r="S154" s="5"/>
      <c r="V154" s="20"/>
      <c r="W154" s="16"/>
      <c r="X154" s="16"/>
      <c r="Y154" s="16"/>
      <c r="Z154" s="5"/>
      <c r="AA154" s="5"/>
      <c r="AB154" s="1"/>
      <c r="AC154" s="1"/>
      <c r="AD154" s="1"/>
      <c r="AF154" s="1"/>
      <c r="AG154" s="1"/>
      <c r="AH154" s="1"/>
      <c r="AI154" s="1"/>
      <c r="AJ154" s="1"/>
      <c r="AK154" s="1"/>
      <c r="AO154" s="1"/>
      <c r="AP154" s="1"/>
      <c r="AQ154" s="1"/>
      <c r="AR154" s="1"/>
      <c r="AS154" s="5"/>
      <c r="AT154" s="5"/>
      <c r="AU154" s="5"/>
      <c r="AV154" s="5"/>
      <c r="AW154" s="5"/>
      <c r="AX154" s="5"/>
      <c r="AY154" s="5"/>
      <c r="AZ154" s="5"/>
      <c r="BA154" s="5"/>
      <c r="BB154" s="5"/>
      <c r="BC154" s="5"/>
      <c r="BE154" s="5"/>
      <c r="BF154" s="5"/>
      <c r="BG154" s="5"/>
      <c r="BH154" s="5"/>
      <c r="BI154" s="5"/>
    </row>
    <row r="155" spans="6:61" ht="12.75">
      <c r="F155" s="5"/>
      <c r="G155" s="5"/>
      <c r="H155" s="5"/>
      <c r="I155" s="5"/>
      <c r="J155" s="5"/>
      <c r="K155" s="5"/>
      <c r="L155" s="5"/>
      <c r="M155" s="5"/>
      <c r="N155" s="5"/>
      <c r="O155" s="5"/>
      <c r="P155" s="5"/>
      <c r="Q155" s="5"/>
      <c r="R155" s="5"/>
      <c r="S155" s="5"/>
      <c r="V155" s="20"/>
      <c r="W155" s="16"/>
      <c r="X155" s="16"/>
      <c r="Y155" s="16"/>
      <c r="Z155" s="5"/>
      <c r="AA155" s="5"/>
      <c r="AB155" s="1"/>
      <c r="AC155" s="1"/>
      <c r="AD155" s="1"/>
      <c r="AF155" s="1"/>
      <c r="AG155" s="1"/>
      <c r="AH155" s="1"/>
      <c r="AI155" s="1"/>
      <c r="AJ155" s="1"/>
      <c r="AK155" s="1"/>
      <c r="AO155" s="1"/>
      <c r="AP155" s="1"/>
      <c r="AQ155" s="1"/>
      <c r="AR155" s="1"/>
      <c r="AS155" s="5"/>
      <c r="AT155" s="5"/>
      <c r="AU155" s="5"/>
      <c r="AV155" s="5"/>
      <c r="AW155" s="5"/>
      <c r="AX155" s="5"/>
      <c r="AY155" s="5"/>
      <c r="AZ155" s="5"/>
      <c r="BA155" s="5"/>
      <c r="BB155" s="5"/>
      <c r="BC155" s="5"/>
      <c r="BE155" s="5"/>
      <c r="BF155" s="5"/>
      <c r="BG155" s="5"/>
      <c r="BH155" s="5"/>
      <c r="BI155" s="5"/>
    </row>
    <row r="156" spans="6:61" ht="12.75">
      <c r="F156" s="5"/>
      <c r="G156" s="5"/>
      <c r="H156" s="5"/>
      <c r="I156" s="5"/>
      <c r="J156" s="5"/>
      <c r="K156" s="5"/>
      <c r="L156" s="5"/>
      <c r="M156" s="5"/>
      <c r="N156" s="5"/>
      <c r="O156" s="5"/>
      <c r="P156" s="5"/>
      <c r="Q156" s="5"/>
      <c r="R156" s="5"/>
      <c r="S156" s="5"/>
      <c r="V156" s="20"/>
      <c r="W156" s="16"/>
      <c r="X156" s="16"/>
      <c r="Y156" s="16"/>
      <c r="Z156" s="5"/>
      <c r="AA156" s="5"/>
      <c r="AB156" s="1"/>
      <c r="AC156" s="1"/>
      <c r="AD156" s="1"/>
      <c r="AF156" s="1"/>
      <c r="AG156" s="1"/>
      <c r="AH156" s="1"/>
      <c r="AI156" s="1"/>
      <c r="AJ156" s="1"/>
      <c r="AK156" s="1"/>
      <c r="AO156" s="1"/>
      <c r="AP156" s="1"/>
      <c r="AQ156" s="1"/>
      <c r="AR156" s="1"/>
      <c r="AS156" s="5"/>
      <c r="AT156" s="5"/>
      <c r="AU156" s="5"/>
      <c r="AV156" s="5"/>
      <c r="AW156" s="5"/>
      <c r="AX156" s="5"/>
      <c r="AY156" s="5"/>
      <c r="AZ156" s="5"/>
      <c r="BA156" s="5"/>
      <c r="BB156" s="5"/>
      <c r="BC156" s="5"/>
      <c r="BE156" s="5"/>
      <c r="BF156" s="5"/>
      <c r="BG156" s="5"/>
      <c r="BH156" s="5"/>
      <c r="BI156" s="5"/>
    </row>
    <row r="157" spans="6:61" ht="12.75">
      <c r="F157" s="5"/>
      <c r="G157" s="5"/>
      <c r="H157" s="5"/>
      <c r="I157" s="5"/>
      <c r="J157" s="5"/>
      <c r="K157" s="5"/>
      <c r="L157" s="5"/>
      <c r="M157" s="5"/>
      <c r="N157" s="5"/>
      <c r="O157" s="5"/>
      <c r="P157" s="5"/>
      <c r="Q157" s="5"/>
      <c r="R157" s="5"/>
      <c r="S157" s="5"/>
      <c r="V157" s="20"/>
      <c r="W157" s="16"/>
      <c r="X157" s="16"/>
      <c r="Y157" s="16"/>
      <c r="Z157" s="5"/>
      <c r="AA157" s="5"/>
      <c r="AB157" s="1"/>
      <c r="AC157" s="1"/>
      <c r="AD157" s="1"/>
      <c r="AF157" s="1"/>
      <c r="AG157" s="1"/>
      <c r="AH157" s="1"/>
      <c r="AI157" s="1"/>
      <c r="AJ157" s="1"/>
      <c r="AK157" s="1"/>
      <c r="AO157" s="1"/>
      <c r="AP157" s="1"/>
      <c r="AQ157" s="1"/>
      <c r="AR157" s="1"/>
      <c r="AS157" s="5"/>
      <c r="AT157" s="5"/>
      <c r="AU157" s="5"/>
      <c r="AV157" s="5"/>
      <c r="AW157" s="5"/>
      <c r="AX157" s="5"/>
      <c r="AY157" s="5"/>
      <c r="AZ157" s="5"/>
      <c r="BA157" s="5"/>
      <c r="BB157" s="5"/>
      <c r="BC157" s="5"/>
      <c r="BE157" s="5"/>
      <c r="BF157" s="5"/>
      <c r="BG157" s="5"/>
      <c r="BH157" s="5"/>
      <c r="BI157" s="5"/>
    </row>
    <row r="158" spans="6:61" ht="12.75">
      <c r="F158" s="5"/>
      <c r="G158" s="5"/>
      <c r="H158" s="5"/>
      <c r="I158" s="5"/>
      <c r="J158" s="5"/>
      <c r="K158" s="5"/>
      <c r="L158" s="5"/>
      <c r="M158" s="5"/>
      <c r="N158" s="5"/>
      <c r="O158" s="5"/>
      <c r="P158" s="5"/>
      <c r="Q158" s="5"/>
      <c r="R158" s="5"/>
      <c r="S158" s="5"/>
      <c r="V158" s="20"/>
      <c r="W158" s="16"/>
      <c r="X158" s="16"/>
      <c r="Y158" s="16"/>
      <c r="Z158" s="5"/>
      <c r="AA158" s="5"/>
      <c r="AB158" s="1"/>
      <c r="AC158" s="1"/>
      <c r="AD158" s="1"/>
      <c r="AF158" s="1"/>
      <c r="AG158" s="1"/>
      <c r="AH158" s="1"/>
      <c r="AI158" s="1"/>
      <c r="AJ158" s="1"/>
      <c r="AK158" s="1"/>
      <c r="AO158" s="1"/>
      <c r="AP158" s="1"/>
      <c r="AQ158" s="1"/>
      <c r="AR158" s="1"/>
      <c r="AS158" s="5"/>
      <c r="AT158" s="5"/>
      <c r="AU158" s="5"/>
      <c r="AV158" s="5"/>
      <c r="AW158" s="5"/>
      <c r="AX158" s="5"/>
      <c r="AY158" s="5"/>
      <c r="AZ158" s="5"/>
      <c r="BA158" s="5"/>
      <c r="BB158" s="5"/>
      <c r="BC158" s="5"/>
      <c r="BE158" s="5"/>
      <c r="BF158" s="5"/>
      <c r="BG158" s="5"/>
      <c r="BH158" s="5"/>
      <c r="BI158" s="5"/>
    </row>
    <row r="159" spans="6:61" ht="12.75">
      <c r="F159" s="5"/>
      <c r="G159" s="5"/>
      <c r="H159" s="5"/>
      <c r="I159" s="5"/>
      <c r="J159" s="5"/>
      <c r="K159" s="5"/>
      <c r="L159" s="5"/>
      <c r="M159" s="5"/>
      <c r="N159" s="5"/>
      <c r="O159" s="5"/>
      <c r="P159" s="5"/>
      <c r="Q159" s="5"/>
      <c r="R159" s="5"/>
      <c r="S159" s="5"/>
      <c r="V159" s="20"/>
      <c r="W159" s="16"/>
      <c r="X159" s="16"/>
      <c r="Y159" s="16"/>
      <c r="Z159" s="5"/>
      <c r="AA159" s="5"/>
      <c r="AB159" s="1"/>
      <c r="AC159" s="1"/>
      <c r="AD159" s="1"/>
      <c r="AF159" s="1"/>
      <c r="AG159" s="1"/>
      <c r="AH159" s="1"/>
      <c r="AI159" s="1"/>
      <c r="AJ159" s="1"/>
      <c r="AK159" s="1"/>
      <c r="AO159" s="1"/>
      <c r="AP159" s="1"/>
      <c r="AQ159" s="1"/>
      <c r="AR159" s="1"/>
      <c r="AS159" s="5"/>
      <c r="AT159" s="5"/>
      <c r="AU159" s="5"/>
      <c r="AV159" s="5"/>
      <c r="AW159" s="5"/>
      <c r="AX159" s="5"/>
      <c r="AY159" s="5"/>
      <c r="AZ159" s="5"/>
      <c r="BA159" s="5"/>
      <c r="BB159" s="5"/>
      <c r="BC159" s="5"/>
      <c r="BE159" s="5"/>
      <c r="BF159" s="5"/>
      <c r="BG159" s="5"/>
      <c r="BH159" s="5"/>
      <c r="BI159" s="5"/>
    </row>
    <row r="160" spans="6:61" ht="12.75">
      <c r="F160" s="5"/>
      <c r="G160" s="5"/>
      <c r="H160" s="5"/>
      <c r="I160" s="5"/>
      <c r="J160" s="5"/>
      <c r="K160" s="5"/>
      <c r="L160" s="5"/>
      <c r="M160" s="5"/>
      <c r="N160" s="5"/>
      <c r="O160" s="5"/>
      <c r="P160" s="5"/>
      <c r="Q160" s="5"/>
      <c r="R160" s="5"/>
      <c r="S160" s="5"/>
      <c r="V160" s="20"/>
      <c r="W160" s="16"/>
      <c r="X160" s="16"/>
      <c r="Y160" s="16"/>
      <c r="Z160" s="5"/>
      <c r="AA160" s="5"/>
      <c r="AB160" s="1"/>
      <c r="AC160" s="1"/>
      <c r="AD160" s="1"/>
      <c r="AF160" s="1"/>
      <c r="AG160" s="1"/>
      <c r="AH160" s="1"/>
      <c r="AI160" s="1"/>
      <c r="AJ160" s="1"/>
      <c r="AK160" s="1"/>
      <c r="AO160" s="1"/>
      <c r="AP160" s="1"/>
      <c r="AQ160" s="1"/>
      <c r="AR160" s="1"/>
      <c r="AS160" s="5"/>
      <c r="AT160" s="5"/>
      <c r="AU160" s="5"/>
      <c r="AV160" s="5"/>
      <c r="AW160" s="5"/>
      <c r="AX160" s="5"/>
      <c r="AY160" s="5"/>
      <c r="AZ160" s="5"/>
      <c r="BA160" s="5"/>
      <c r="BB160" s="5"/>
      <c r="BC160" s="5"/>
      <c r="BE160" s="5"/>
      <c r="BF160" s="5"/>
      <c r="BG160" s="5"/>
      <c r="BH160" s="5"/>
      <c r="BI160" s="5"/>
    </row>
    <row r="161" spans="6:61" ht="12.75">
      <c r="F161" s="5"/>
      <c r="G161" s="5"/>
      <c r="H161" s="5"/>
      <c r="I161" s="5"/>
      <c r="J161" s="5"/>
      <c r="K161" s="5"/>
      <c r="L161" s="5"/>
      <c r="M161" s="5"/>
      <c r="N161" s="5"/>
      <c r="O161" s="5"/>
      <c r="P161" s="5"/>
      <c r="Q161" s="5"/>
      <c r="R161" s="5"/>
      <c r="S161" s="5"/>
      <c r="V161" s="20"/>
      <c r="W161" s="16"/>
      <c r="X161" s="16"/>
      <c r="Y161" s="16"/>
      <c r="Z161" s="5"/>
      <c r="AA161" s="5"/>
      <c r="AB161" s="1"/>
      <c r="AC161" s="1"/>
      <c r="AD161" s="1"/>
      <c r="AF161" s="1"/>
      <c r="AG161" s="1"/>
      <c r="AH161" s="1"/>
      <c r="AI161" s="1"/>
      <c r="AJ161" s="1"/>
      <c r="AK161" s="1"/>
      <c r="AO161" s="1"/>
      <c r="AP161" s="1"/>
      <c r="AQ161" s="1"/>
      <c r="AR161" s="1"/>
      <c r="AS161" s="5"/>
      <c r="AT161" s="5"/>
      <c r="AU161" s="5"/>
      <c r="AV161" s="5"/>
      <c r="AW161" s="5"/>
      <c r="AX161" s="5"/>
      <c r="AY161" s="5"/>
      <c r="AZ161" s="5"/>
      <c r="BA161" s="5"/>
      <c r="BB161" s="5"/>
      <c r="BC161" s="5"/>
      <c r="BE161" s="5"/>
      <c r="BF161" s="5"/>
      <c r="BG161" s="5"/>
      <c r="BH161" s="5"/>
      <c r="BI161" s="5"/>
    </row>
    <row r="162" spans="6:61" ht="12.75">
      <c r="F162" s="5"/>
      <c r="G162" s="5"/>
      <c r="H162" s="5"/>
      <c r="I162" s="5"/>
      <c r="J162" s="5"/>
      <c r="K162" s="5"/>
      <c r="L162" s="5"/>
      <c r="M162" s="5"/>
      <c r="N162" s="5"/>
      <c r="O162" s="5"/>
      <c r="P162" s="5"/>
      <c r="Q162" s="5"/>
      <c r="R162" s="5"/>
      <c r="S162" s="5"/>
      <c r="V162" s="20"/>
      <c r="W162" s="16"/>
      <c r="X162" s="16"/>
      <c r="Y162" s="16"/>
      <c r="Z162" s="5"/>
      <c r="AA162" s="5"/>
      <c r="AB162" s="1"/>
      <c r="AC162" s="1"/>
      <c r="AD162" s="1"/>
      <c r="AF162" s="1"/>
      <c r="AG162" s="1"/>
      <c r="AH162" s="1"/>
      <c r="AI162" s="1"/>
      <c r="AJ162" s="1"/>
      <c r="AK162" s="1"/>
      <c r="AO162" s="1"/>
      <c r="AP162" s="1"/>
      <c r="AQ162" s="1"/>
      <c r="AR162" s="1"/>
      <c r="AS162" s="5"/>
      <c r="AT162" s="5"/>
      <c r="AU162" s="5"/>
      <c r="AV162" s="5"/>
      <c r="AW162" s="5"/>
      <c r="AX162" s="5"/>
      <c r="AY162" s="5"/>
      <c r="AZ162" s="5"/>
      <c r="BA162" s="5"/>
      <c r="BB162" s="5"/>
      <c r="BC162" s="5"/>
      <c r="BE162" s="5"/>
      <c r="BF162" s="5"/>
      <c r="BG162" s="5"/>
      <c r="BH162" s="5"/>
      <c r="BI162" s="5"/>
    </row>
    <row r="163" spans="6:61" ht="12.75">
      <c r="F163" s="5"/>
      <c r="G163" s="5"/>
      <c r="H163" s="5"/>
      <c r="I163" s="5"/>
      <c r="J163" s="5"/>
      <c r="K163" s="5"/>
      <c r="L163" s="5"/>
      <c r="M163" s="5"/>
      <c r="N163" s="5"/>
      <c r="O163" s="5"/>
      <c r="P163" s="5"/>
      <c r="Q163" s="5"/>
      <c r="R163" s="5"/>
      <c r="S163" s="5"/>
      <c r="V163" s="20"/>
      <c r="W163" s="16"/>
      <c r="X163" s="16"/>
      <c r="Y163" s="16"/>
      <c r="Z163" s="5"/>
      <c r="AA163" s="5"/>
      <c r="AB163" s="1"/>
      <c r="AC163" s="1"/>
      <c r="AD163" s="1"/>
      <c r="AF163" s="1"/>
      <c r="AG163" s="1"/>
      <c r="AH163" s="1"/>
      <c r="AI163" s="1"/>
      <c r="AJ163" s="1"/>
      <c r="AK163" s="1"/>
      <c r="AO163" s="1"/>
      <c r="AP163" s="1"/>
      <c r="AQ163" s="1"/>
      <c r="AR163" s="1"/>
      <c r="AS163" s="5"/>
      <c r="AT163" s="5"/>
      <c r="AU163" s="5"/>
      <c r="AV163" s="5"/>
      <c r="AW163" s="5"/>
      <c r="AX163" s="5"/>
      <c r="AY163" s="5"/>
      <c r="AZ163" s="5"/>
      <c r="BA163" s="5"/>
      <c r="BB163" s="5"/>
      <c r="BC163" s="5"/>
      <c r="BE163" s="5"/>
      <c r="BF163" s="5"/>
      <c r="BG163" s="5"/>
      <c r="BH163" s="5"/>
      <c r="BI163" s="5"/>
    </row>
    <row r="164" spans="6:61" ht="12.75">
      <c r="F164" s="5"/>
      <c r="G164" s="5"/>
      <c r="H164" s="5"/>
      <c r="I164" s="5"/>
      <c r="J164" s="5"/>
      <c r="K164" s="5"/>
      <c r="L164" s="5"/>
      <c r="M164" s="5"/>
      <c r="N164" s="5"/>
      <c r="O164" s="5"/>
      <c r="P164" s="5"/>
      <c r="Q164" s="5"/>
      <c r="R164" s="5"/>
      <c r="S164" s="5"/>
      <c r="V164" s="20"/>
      <c r="W164" s="16"/>
      <c r="X164" s="16"/>
      <c r="Y164" s="16"/>
      <c r="Z164" s="5"/>
      <c r="AA164" s="5"/>
      <c r="AB164" s="1"/>
      <c r="AC164" s="1"/>
      <c r="AD164" s="1"/>
      <c r="AF164" s="1"/>
      <c r="AG164" s="1"/>
      <c r="AH164" s="1"/>
      <c r="AI164" s="1"/>
      <c r="AJ164" s="1"/>
      <c r="AK164" s="1"/>
      <c r="AO164" s="1"/>
      <c r="AP164" s="1"/>
      <c r="AQ164" s="1"/>
      <c r="AR164" s="1"/>
      <c r="AS164" s="5"/>
      <c r="AT164" s="5"/>
      <c r="AU164" s="5"/>
      <c r="AV164" s="5"/>
      <c r="AW164" s="5"/>
      <c r="AX164" s="5"/>
      <c r="AY164" s="5"/>
      <c r="AZ164" s="5"/>
      <c r="BA164" s="5"/>
      <c r="BB164" s="5"/>
      <c r="BC164" s="5"/>
      <c r="BE164" s="5"/>
      <c r="BF164" s="5"/>
      <c r="BG164" s="5"/>
      <c r="BH164" s="5"/>
      <c r="BI164" s="5"/>
    </row>
    <row r="165" spans="6:61" ht="12.75">
      <c r="F165" s="5"/>
      <c r="G165" s="5"/>
      <c r="H165" s="5"/>
      <c r="I165" s="5"/>
      <c r="J165" s="5"/>
      <c r="K165" s="5"/>
      <c r="L165" s="5"/>
      <c r="M165" s="5"/>
      <c r="N165" s="5"/>
      <c r="O165" s="5"/>
      <c r="P165" s="5"/>
      <c r="Q165" s="5"/>
      <c r="R165" s="5"/>
      <c r="S165" s="5"/>
      <c r="V165" s="20"/>
      <c r="W165" s="16"/>
      <c r="X165" s="16"/>
      <c r="Y165" s="16"/>
      <c r="Z165" s="5"/>
      <c r="AA165" s="5"/>
      <c r="AB165" s="1"/>
      <c r="AC165" s="1"/>
      <c r="AD165" s="1"/>
      <c r="AF165" s="1"/>
      <c r="AG165" s="1"/>
      <c r="AH165" s="1"/>
      <c r="AI165" s="1"/>
      <c r="AJ165" s="1"/>
      <c r="AK165" s="1"/>
      <c r="AO165" s="1"/>
      <c r="AP165" s="1"/>
      <c r="AQ165" s="1"/>
      <c r="AR165" s="1"/>
      <c r="AS165" s="5"/>
      <c r="AT165" s="5"/>
      <c r="AU165" s="5"/>
      <c r="AV165" s="5"/>
      <c r="AW165" s="5"/>
      <c r="AX165" s="5"/>
      <c r="AY165" s="5"/>
      <c r="AZ165" s="5"/>
      <c r="BA165" s="5"/>
      <c r="BB165" s="5"/>
      <c r="BC165" s="5"/>
      <c r="BE165" s="5"/>
      <c r="BF165" s="5"/>
      <c r="BG165" s="5"/>
      <c r="BH165" s="5"/>
      <c r="BI165" s="5"/>
    </row>
    <row r="166" spans="6:61" ht="12.75">
      <c r="F166" s="5"/>
      <c r="G166" s="5"/>
      <c r="H166" s="5"/>
      <c r="I166" s="5"/>
      <c r="J166" s="5"/>
      <c r="K166" s="5"/>
      <c r="L166" s="5"/>
      <c r="M166" s="5"/>
      <c r="N166" s="5"/>
      <c r="O166" s="5"/>
      <c r="P166" s="5"/>
      <c r="Q166" s="5"/>
      <c r="R166" s="5"/>
      <c r="S166" s="5"/>
      <c r="V166" s="20"/>
      <c r="W166" s="16"/>
      <c r="X166" s="16"/>
      <c r="Y166" s="16"/>
      <c r="Z166" s="5"/>
      <c r="AA166" s="5"/>
      <c r="AB166" s="1"/>
      <c r="AC166" s="1"/>
      <c r="AD166" s="1"/>
      <c r="AF166" s="1"/>
      <c r="AG166" s="1"/>
      <c r="AH166" s="1"/>
      <c r="AI166" s="1"/>
      <c r="AJ166" s="1"/>
      <c r="AK166" s="1"/>
      <c r="AO166" s="1"/>
      <c r="AP166" s="1"/>
      <c r="AQ166" s="1"/>
      <c r="AR166" s="1"/>
      <c r="AS166" s="5"/>
      <c r="AT166" s="5"/>
      <c r="AU166" s="5"/>
      <c r="AV166" s="5"/>
      <c r="AW166" s="5"/>
      <c r="AX166" s="5"/>
      <c r="AY166" s="5"/>
      <c r="AZ166" s="5"/>
      <c r="BA166" s="5"/>
      <c r="BB166" s="5"/>
      <c r="BC166" s="5"/>
      <c r="BE166" s="5"/>
      <c r="BF166" s="5"/>
      <c r="BG166" s="5"/>
      <c r="BH166" s="5"/>
      <c r="BI166" s="5"/>
    </row>
    <row r="167" spans="6:61" ht="12.75">
      <c r="F167" s="5"/>
      <c r="G167" s="5"/>
      <c r="H167" s="5"/>
      <c r="I167" s="5"/>
      <c r="J167" s="5"/>
      <c r="K167" s="5"/>
      <c r="L167" s="5"/>
      <c r="M167" s="5"/>
      <c r="N167" s="5"/>
      <c r="O167" s="5"/>
      <c r="P167" s="5"/>
      <c r="Q167" s="5"/>
      <c r="R167" s="5"/>
      <c r="S167" s="5"/>
      <c r="V167" s="20"/>
      <c r="W167" s="16"/>
      <c r="X167" s="16"/>
      <c r="Y167" s="16"/>
      <c r="Z167" s="5"/>
      <c r="AA167" s="5"/>
      <c r="AB167" s="1"/>
      <c r="AC167" s="1"/>
      <c r="AD167" s="1"/>
      <c r="AF167" s="1"/>
      <c r="AG167" s="1"/>
      <c r="AH167" s="1"/>
      <c r="AI167" s="1"/>
      <c r="AJ167" s="1"/>
      <c r="AK167" s="1"/>
      <c r="AO167" s="1"/>
      <c r="AP167" s="1"/>
      <c r="AQ167" s="1"/>
      <c r="AR167" s="1"/>
      <c r="AS167" s="5"/>
      <c r="AT167" s="5"/>
      <c r="AU167" s="5"/>
      <c r="AV167" s="5"/>
      <c r="AW167" s="5"/>
      <c r="AX167" s="5"/>
      <c r="AY167" s="5"/>
      <c r="AZ167" s="5"/>
      <c r="BA167" s="5"/>
      <c r="BB167" s="5"/>
      <c r="BC167" s="5"/>
      <c r="BE167" s="5"/>
      <c r="BF167" s="5"/>
      <c r="BG167" s="5"/>
      <c r="BH167" s="5"/>
      <c r="BI167" s="5"/>
    </row>
    <row r="168" spans="6:61" ht="12.75">
      <c r="F168" s="5"/>
      <c r="G168" s="5"/>
      <c r="H168" s="5"/>
      <c r="I168" s="5"/>
      <c r="J168" s="5"/>
      <c r="K168" s="5"/>
      <c r="L168" s="5"/>
      <c r="M168" s="5"/>
      <c r="N168" s="5"/>
      <c r="O168" s="5"/>
      <c r="P168" s="5"/>
      <c r="Q168" s="5"/>
      <c r="R168" s="5"/>
      <c r="S168" s="5"/>
      <c r="V168" s="20"/>
      <c r="W168" s="16"/>
      <c r="X168" s="16"/>
      <c r="Y168" s="16"/>
      <c r="Z168" s="5"/>
      <c r="AA168" s="5"/>
      <c r="AB168" s="1"/>
      <c r="AC168" s="1"/>
      <c r="AD168" s="1"/>
      <c r="AF168" s="1"/>
      <c r="AG168" s="1"/>
      <c r="AH168" s="1"/>
      <c r="AI168" s="1"/>
      <c r="AJ168" s="1"/>
      <c r="AK168" s="1"/>
      <c r="AO168" s="1"/>
      <c r="AP168" s="1"/>
      <c r="AQ168" s="1"/>
      <c r="AR168" s="1"/>
      <c r="AS168" s="5"/>
      <c r="AT168" s="5"/>
      <c r="AU168" s="5"/>
      <c r="AV168" s="5"/>
      <c r="AW168" s="5"/>
      <c r="AX168" s="5"/>
      <c r="AY168" s="5"/>
      <c r="AZ168" s="5"/>
      <c r="BA168" s="5"/>
      <c r="BB168" s="5"/>
      <c r="BC168" s="5"/>
      <c r="BE168" s="5"/>
      <c r="BF168" s="5"/>
      <c r="BG168" s="5"/>
      <c r="BH168" s="5"/>
      <c r="BI168" s="5"/>
    </row>
    <row r="169" spans="6:61" ht="12.75">
      <c r="F169" s="5"/>
      <c r="G169" s="5"/>
      <c r="H169" s="5"/>
      <c r="I169" s="5"/>
      <c r="J169" s="5"/>
      <c r="K169" s="5"/>
      <c r="L169" s="5"/>
      <c r="M169" s="5"/>
      <c r="N169" s="5"/>
      <c r="O169" s="5"/>
      <c r="P169" s="5"/>
      <c r="Q169" s="5"/>
      <c r="R169" s="5"/>
      <c r="S169" s="5"/>
      <c r="V169" s="20"/>
      <c r="W169" s="16"/>
      <c r="X169" s="16"/>
      <c r="Y169" s="16"/>
      <c r="Z169" s="5"/>
      <c r="AA169" s="5"/>
      <c r="AB169" s="1"/>
      <c r="AC169" s="1"/>
      <c r="AD169" s="1"/>
      <c r="AF169" s="1"/>
      <c r="AG169" s="1"/>
      <c r="AH169" s="1"/>
      <c r="AI169" s="1"/>
      <c r="AJ169" s="1"/>
      <c r="AK169" s="1"/>
      <c r="AO169" s="1"/>
      <c r="AP169" s="1"/>
      <c r="AQ169" s="1"/>
      <c r="AR169" s="1"/>
      <c r="AS169" s="5"/>
      <c r="AT169" s="5"/>
      <c r="AU169" s="5"/>
      <c r="AV169" s="5"/>
      <c r="AW169" s="5"/>
      <c r="AX169" s="5"/>
      <c r="AY169" s="5"/>
      <c r="AZ169" s="5"/>
      <c r="BA169" s="5"/>
      <c r="BB169" s="5"/>
      <c r="BC169" s="5"/>
      <c r="BE169" s="5"/>
      <c r="BF169" s="5"/>
      <c r="BG169" s="5"/>
      <c r="BH169" s="5"/>
      <c r="BI169" s="5"/>
    </row>
    <row r="170" spans="6:61" ht="12.75">
      <c r="F170" s="5"/>
      <c r="G170" s="5"/>
      <c r="H170" s="5"/>
      <c r="I170" s="5"/>
      <c r="J170" s="5"/>
      <c r="K170" s="5"/>
      <c r="L170" s="5"/>
      <c r="M170" s="5"/>
      <c r="N170" s="5"/>
      <c r="O170" s="5"/>
      <c r="P170" s="5"/>
      <c r="Q170" s="5"/>
      <c r="R170" s="5"/>
      <c r="S170" s="5"/>
      <c r="V170" s="20"/>
      <c r="W170" s="16"/>
      <c r="X170" s="16"/>
      <c r="Y170" s="16"/>
      <c r="Z170" s="5"/>
      <c r="AA170" s="5"/>
      <c r="AB170" s="1"/>
      <c r="AC170" s="1"/>
      <c r="AD170" s="1"/>
      <c r="AF170" s="1"/>
      <c r="AG170" s="1"/>
      <c r="AH170" s="1"/>
      <c r="AI170" s="1"/>
      <c r="AJ170" s="1"/>
      <c r="AK170" s="1"/>
      <c r="AO170" s="1"/>
      <c r="AP170" s="1"/>
      <c r="AQ170" s="1"/>
      <c r="AR170" s="1"/>
      <c r="AS170" s="5"/>
      <c r="AT170" s="5"/>
      <c r="AU170" s="5"/>
      <c r="AV170" s="5"/>
      <c r="AW170" s="5"/>
      <c r="AX170" s="5"/>
      <c r="AY170" s="5"/>
      <c r="AZ170" s="5"/>
      <c r="BA170" s="5"/>
      <c r="BB170" s="5"/>
      <c r="BC170" s="5"/>
      <c r="BE170" s="5"/>
      <c r="BF170" s="5"/>
      <c r="BG170" s="5"/>
      <c r="BH170" s="5"/>
      <c r="BI170" s="5"/>
    </row>
    <row r="171" spans="6:61" ht="12.75">
      <c r="F171" s="5"/>
      <c r="G171" s="5"/>
      <c r="H171" s="5"/>
      <c r="I171" s="5"/>
      <c r="J171" s="5"/>
      <c r="K171" s="5"/>
      <c r="L171" s="5"/>
      <c r="M171" s="5"/>
      <c r="N171" s="5"/>
      <c r="O171" s="5"/>
      <c r="P171" s="5"/>
      <c r="Q171" s="5"/>
      <c r="R171" s="5"/>
      <c r="S171" s="5"/>
      <c r="V171" s="20"/>
      <c r="W171" s="16"/>
      <c r="X171" s="16"/>
      <c r="Y171" s="16"/>
      <c r="Z171" s="5"/>
      <c r="AA171" s="5"/>
      <c r="AB171" s="1"/>
      <c r="AC171" s="1"/>
      <c r="AD171" s="1"/>
      <c r="AF171" s="1"/>
      <c r="AG171" s="1"/>
      <c r="AH171" s="1"/>
      <c r="AI171" s="1"/>
      <c r="AJ171" s="1"/>
      <c r="AK171" s="1"/>
      <c r="AO171" s="1"/>
      <c r="AP171" s="1"/>
      <c r="AQ171" s="1"/>
      <c r="AR171" s="1"/>
      <c r="AS171" s="5"/>
      <c r="AT171" s="5"/>
      <c r="AU171" s="5"/>
      <c r="AV171" s="5"/>
      <c r="AW171" s="5"/>
      <c r="AX171" s="5"/>
      <c r="AY171" s="5"/>
      <c r="AZ171" s="5"/>
      <c r="BA171" s="5"/>
      <c r="BB171" s="5"/>
      <c r="BC171" s="5"/>
      <c r="BE171" s="5"/>
      <c r="BF171" s="5"/>
      <c r="BG171" s="5"/>
      <c r="BH171" s="5"/>
      <c r="BI171" s="5"/>
    </row>
    <row r="172" spans="6:61" ht="12.75">
      <c r="F172" s="5"/>
      <c r="G172" s="5"/>
      <c r="H172" s="5"/>
      <c r="I172" s="5"/>
      <c r="J172" s="5"/>
      <c r="K172" s="5"/>
      <c r="L172" s="5"/>
      <c r="M172" s="5"/>
      <c r="N172" s="5"/>
      <c r="O172" s="5"/>
      <c r="P172" s="5"/>
      <c r="Q172" s="5"/>
      <c r="R172" s="5"/>
      <c r="S172" s="5"/>
      <c r="V172" s="20"/>
      <c r="W172" s="16"/>
      <c r="X172" s="16"/>
      <c r="Y172" s="16"/>
      <c r="Z172" s="5"/>
      <c r="AA172" s="5"/>
      <c r="AB172" s="1"/>
      <c r="AC172" s="1"/>
      <c r="AD172" s="1"/>
      <c r="AF172" s="1"/>
      <c r="AG172" s="1"/>
      <c r="AH172" s="1"/>
      <c r="AI172" s="1"/>
      <c r="AJ172" s="1"/>
      <c r="AK172" s="1"/>
      <c r="AO172" s="1"/>
      <c r="AP172" s="1"/>
      <c r="AQ172" s="1"/>
      <c r="AR172" s="1"/>
      <c r="AS172" s="5"/>
      <c r="AT172" s="5"/>
      <c r="AU172" s="5"/>
      <c r="AV172" s="5"/>
      <c r="AW172" s="5"/>
      <c r="AX172" s="5"/>
      <c r="AY172" s="5"/>
      <c r="AZ172" s="5"/>
      <c r="BA172" s="5"/>
      <c r="BB172" s="5"/>
      <c r="BC172" s="5"/>
      <c r="BE172" s="5"/>
      <c r="BF172" s="5"/>
      <c r="BG172" s="5"/>
      <c r="BH172" s="5"/>
      <c r="BI172" s="5"/>
    </row>
    <row r="173" spans="6:61" ht="12.75">
      <c r="F173" s="5"/>
      <c r="G173" s="5"/>
      <c r="H173" s="5"/>
      <c r="I173" s="5"/>
      <c r="J173" s="5"/>
      <c r="K173" s="5"/>
      <c r="L173" s="5"/>
      <c r="M173" s="5"/>
      <c r="N173" s="5"/>
      <c r="O173" s="5"/>
      <c r="P173" s="5"/>
      <c r="Q173" s="5"/>
      <c r="R173" s="5"/>
      <c r="S173" s="5"/>
      <c r="V173" s="20"/>
      <c r="W173" s="16"/>
      <c r="X173" s="16"/>
      <c r="Y173" s="16"/>
      <c r="Z173" s="5"/>
      <c r="AA173" s="5"/>
      <c r="AB173" s="1"/>
      <c r="AC173" s="1"/>
      <c r="AD173" s="1"/>
      <c r="AF173" s="1"/>
      <c r="AG173" s="1"/>
      <c r="AH173" s="1"/>
      <c r="AI173" s="1"/>
      <c r="AJ173" s="1"/>
      <c r="AK173" s="1"/>
      <c r="AO173" s="1"/>
      <c r="AP173" s="1"/>
      <c r="AQ173" s="1"/>
      <c r="AR173" s="1"/>
      <c r="AS173" s="5"/>
      <c r="AT173" s="5"/>
      <c r="AU173" s="5"/>
      <c r="AV173" s="5"/>
      <c r="AW173" s="5"/>
      <c r="AX173" s="5"/>
      <c r="AY173" s="5"/>
      <c r="AZ173" s="5"/>
      <c r="BA173" s="5"/>
      <c r="BB173" s="5"/>
      <c r="BC173" s="5"/>
      <c r="BE173" s="5"/>
      <c r="BF173" s="5"/>
      <c r="BG173" s="5"/>
      <c r="BH173" s="5"/>
      <c r="BI173" s="5"/>
    </row>
    <row r="174" spans="6:61" ht="12.75">
      <c r="F174" s="5"/>
      <c r="G174" s="5"/>
      <c r="H174" s="5"/>
      <c r="I174" s="5"/>
      <c r="J174" s="5"/>
      <c r="K174" s="5"/>
      <c r="L174" s="5"/>
      <c r="M174" s="5"/>
      <c r="N174" s="5"/>
      <c r="O174" s="5"/>
      <c r="P174" s="5"/>
      <c r="Q174" s="5"/>
      <c r="R174" s="5"/>
      <c r="S174" s="5"/>
      <c r="V174" s="20"/>
      <c r="W174" s="16"/>
      <c r="X174" s="16"/>
      <c r="Y174" s="16"/>
      <c r="Z174" s="5"/>
      <c r="AA174" s="5"/>
      <c r="AB174" s="1"/>
      <c r="AC174" s="1"/>
      <c r="AD174" s="1"/>
      <c r="AF174" s="1"/>
      <c r="AG174" s="1"/>
      <c r="AH174" s="1"/>
      <c r="AI174" s="1"/>
      <c r="AJ174" s="1"/>
      <c r="AK174" s="1"/>
      <c r="AO174" s="1"/>
      <c r="AP174" s="1"/>
      <c r="AQ174" s="1"/>
      <c r="AR174" s="1"/>
      <c r="AS174" s="5"/>
      <c r="AT174" s="5"/>
      <c r="AU174" s="5"/>
      <c r="AV174" s="5"/>
      <c r="AW174" s="5"/>
      <c r="AX174" s="5"/>
      <c r="AY174" s="5"/>
      <c r="AZ174" s="5"/>
      <c r="BA174" s="5"/>
      <c r="BB174" s="5"/>
      <c r="BC174" s="5"/>
      <c r="BE174" s="5"/>
      <c r="BF174" s="5"/>
      <c r="BG174" s="5"/>
      <c r="BH174" s="5"/>
      <c r="BI174" s="5"/>
    </row>
    <row r="175" spans="6:61" ht="12.75">
      <c r="F175" s="5"/>
      <c r="G175" s="5"/>
      <c r="H175" s="5"/>
      <c r="I175" s="5"/>
      <c r="J175" s="5"/>
      <c r="K175" s="5"/>
      <c r="L175" s="5"/>
      <c r="M175" s="5"/>
      <c r="N175" s="5"/>
      <c r="O175" s="5"/>
      <c r="P175" s="5"/>
      <c r="Q175" s="5"/>
      <c r="R175" s="5"/>
      <c r="S175" s="5"/>
      <c r="V175" s="20"/>
      <c r="W175" s="16"/>
      <c r="X175" s="16"/>
      <c r="Y175" s="16"/>
      <c r="Z175" s="5"/>
      <c r="AA175" s="5"/>
      <c r="AB175" s="1"/>
      <c r="AC175" s="1"/>
      <c r="AD175" s="1"/>
      <c r="AF175" s="1"/>
      <c r="AG175" s="1"/>
      <c r="AH175" s="1"/>
      <c r="AI175" s="1"/>
      <c r="AJ175" s="1"/>
      <c r="AK175" s="1"/>
      <c r="AO175" s="1"/>
      <c r="AP175" s="1"/>
      <c r="AQ175" s="1"/>
      <c r="AR175" s="1"/>
      <c r="AS175" s="5"/>
      <c r="AT175" s="5"/>
      <c r="AU175" s="5"/>
      <c r="AV175" s="5"/>
      <c r="AW175" s="5"/>
      <c r="AX175" s="5"/>
      <c r="AY175" s="5"/>
      <c r="AZ175" s="5"/>
      <c r="BA175" s="5"/>
      <c r="BB175" s="5"/>
      <c r="BC175" s="5"/>
      <c r="BE175" s="5"/>
      <c r="BF175" s="5"/>
      <c r="BG175" s="5"/>
      <c r="BH175" s="5"/>
      <c r="BI175" s="5"/>
    </row>
    <row r="176" spans="6:61" ht="12.75">
      <c r="F176" s="5"/>
      <c r="G176" s="5"/>
      <c r="H176" s="5"/>
      <c r="I176" s="5"/>
      <c r="J176" s="5"/>
      <c r="K176" s="5"/>
      <c r="L176" s="5"/>
      <c r="M176" s="5"/>
      <c r="N176" s="5"/>
      <c r="O176" s="5"/>
      <c r="P176" s="5"/>
      <c r="Q176" s="5"/>
      <c r="R176" s="5"/>
      <c r="S176" s="5"/>
      <c r="V176" s="20"/>
      <c r="W176" s="16"/>
      <c r="X176" s="16"/>
      <c r="Y176" s="16"/>
      <c r="Z176" s="5"/>
      <c r="AA176" s="5"/>
      <c r="AB176" s="1"/>
      <c r="AC176" s="1"/>
      <c r="AD176" s="1"/>
      <c r="AF176" s="1"/>
      <c r="AG176" s="1"/>
      <c r="AH176" s="1"/>
      <c r="AI176" s="1"/>
      <c r="AJ176" s="1"/>
      <c r="AK176" s="1"/>
      <c r="AO176" s="1"/>
      <c r="AP176" s="1"/>
      <c r="AQ176" s="1"/>
      <c r="AR176" s="1"/>
      <c r="AS176" s="5"/>
      <c r="AT176" s="5"/>
      <c r="AU176" s="5"/>
      <c r="AV176" s="5"/>
      <c r="AW176" s="5"/>
      <c r="AX176" s="5"/>
      <c r="AY176" s="5"/>
      <c r="AZ176" s="5"/>
      <c r="BA176" s="5"/>
      <c r="BB176" s="5"/>
      <c r="BC176" s="5"/>
      <c r="BE176" s="5"/>
      <c r="BF176" s="5"/>
      <c r="BG176" s="5"/>
      <c r="BH176" s="5"/>
      <c r="BI176" s="5"/>
    </row>
    <row r="177" spans="6:61" ht="12.75">
      <c r="F177" s="5"/>
      <c r="G177" s="5"/>
      <c r="H177" s="5"/>
      <c r="I177" s="5"/>
      <c r="J177" s="5"/>
      <c r="K177" s="5"/>
      <c r="L177" s="5"/>
      <c r="M177" s="5"/>
      <c r="N177" s="5"/>
      <c r="O177" s="5"/>
      <c r="P177" s="5"/>
      <c r="Q177" s="5"/>
      <c r="R177" s="5"/>
      <c r="S177" s="5"/>
      <c r="V177" s="20"/>
      <c r="W177" s="16"/>
      <c r="X177" s="16"/>
      <c r="Y177" s="16"/>
      <c r="Z177" s="5"/>
      <c r="AA177" s="5"/>
      <c r="AB177" s="1"/>
      <c r="AC177" s="1"/>
      <c r="AD177" s="1"/>
      <c r="AF177" s="1"/>
      <c r="AG177" s="1"/>
      <c r="AH177" s="1"/>
      <c r="AI177" s="1"/>
      <c r="AJ177" s="1"/>
      <c r="AK177" s="1"/>
      <c r="AO177" s="1"/>
      <c r="AP177" s="1"/>
      <c r="AQ177" s="1"/>
      <c r="AR177" s="1"/>
      <c r="AS177" s="5"/>
      <c r="AT177" s="5"/>
      <c r="AU177" s="5"/>
      <c r="AV177" s="5"/>
      <c r="AW177" s="5"/>
      <c r="AX177" s="5"/>
      <c r="AY177" s="5"/>
      <c r="AZ177" s="5"/>
      <c r="BA177" s="5"/>
      <c r="BB177" s="5"/>
      <c r="BC177" s="5"/>
      <c r="BE177" s="5"/>
      <c r="BF177" s="5"/>
      <c r="BG177" s="5"/>
      <c r="BH177" s="5"/>
      <c r="BI177" s="5"/>
    </row>
    <row r="178" spans="6:61" ht="12.75">
      <c r="F178" s="5"/>
      <c r="G178" s="5"/>
      <c r="H178" s="5"/>
      <c r="I178" s="5"/>
      <c r="J178" s="5"/>
      <c r="K178" s="5"/>
      <c r="L178" s="5"/>
      <c r="M178" s="5"/>
      <c r="N178" s="5"/>
      <c r="O178" s="5"/>
      <c r="P178" s="5"/>
      <c r="Q178" s="5"/>
      <c r="R178" s="5"/>
      <c r="S178" s="5"/>
      <c r="V178" s="20"/>
      <c r="W178" s="16"/>
      <c r="X178" s="16"/>
      <c r="Y178" s="16"/>
      <c r="Z178" s="5"/>
      <c r="AA178" s="5"/>
      <c r="AB178" s="1"/>
      <c r="AC178" s="1"/>
      <c r="AD178" s="1"/>
      <c r="AF178" s="1"/>
      <c r="AG178" s="1"/>
      <c r="AH178" s="1"/>
      <c r="AI178" s="1"/>
      <c r="AJ178" s="1"/>
      <c r="AK178" s="1"/>
      <c r="AO178" s="1"/>
      <c r="AP178" s="1"/>
      <c r="AQ178" s="1"/>
      <c r="AR178" s="1"/>
      <c r="AS178" s="5"/>
      <c r="AT178" s="5"/>
      <c r="AU178" s="5"/>
      <c r="AV178" s="5"/>
      <c r="AW178" s="5"/>
      <c r="AX178" s="5"/>
      <c r="AY178" s="5"/>
      <c r="AZ178" s="5"/>
      <c r="BA178" s="5"/>
      <c r="BB178" s="5"/>
      <c r="BC178" s="5"/>
      <c r="BE178" s="5"/>
      <c r="BF178" s="5"/>
      <c r="BG178" s="5"/>
      <c r="BH178" s="5"/>
      <c r="BI178" s="5"/>
    </row>
    <row r="179" spans="6:61" ht="12.75">
      <c r="F179" s="5"/>
      <c r="G179" s="5"/>
      <c r="H179" s="5"/>
      <c r="I179" s="5"/>
      <c r="J179" s="5"/>
      <c r="K179" s="5"/>
      <c r="L179" s="5"/>
      <c r="M179" s="5"/>
      <c r="N179" s="5"/>
      <c r="O179" s="5"/>
      <c r="P179" s="5"/>
      <c r="Q179" s="5"/>
      <c r="R179" s="5"/>
      <c r="S179" s="5"/>
      <c r="V179" s="20"/>
      <c r="W179" s="16"/>
      <c r="X179" s="16"/>
      <c r="Y179" s="16"/>
      <c r="Z179" s="5"/>
      <c r="AA179" s="5"/>
      <c r="AB179" s="1"/>
      <c r="AC179" s="1"/>
      <c r="AD179" s="1"/>
      <c r="AF179" s="1"/>
      <c r="AG179" s="1"/>
      <c r="AH179" s="1"/>
      <c r="AI179" s="1"/>
      <c r="AJ179" s="1"/>
      <c r="AK179" s="1"/>
      <c r="AO179" s="1"/>
      <c r="AP179" s="1"/>
      <c r="AQ179" s="1"/>
      <c r="AR179" s="1"/>
      <c r="AS179" s="5"/>
      <c r="AT179" s="5"/>
      <c r="AU179" s="5"/>
      <c r="AV179" s="5"/>
      <c r="AW179" s="5"/>
      <c r="AX179" s="5"/>
      <c r="AY179" s="5"/>
      <c r="AZ179" s="5"/>
      <c r="BA179" s="5"/>
      <c r="BB179" s="5"/>
      <c r="BC179" s="5"/>
      <c r="BE179" s="5"/>
      <c r="BF179" s="5"/>
      <c r="BG179" s="5"/>
      <c r="BH179" s="5"/>
      <c r="BI179" s="5"/>
    </row>
    <row r="180" spans="6:61" ht="12.75">
      <c r="F180" s="5"/>
      <c r="G180" s="5"/>
      <c r="H180" s="5"/>
      <c r="I180" s="5"/>
      <c r="J180" s="5"/>
      <c r="K180" s="5"/>
      <c r="L180" s="5"/>
      <c r="M180" s="5"/>
      <c r="N180" s="5"/>
      <c r="O180" s="5"/>
      <c r="P180" s="5"/>
      <c r="Q180" s="5"/>
      <c r="R180" s="5"/>
      <c r="S180" s="5"/>
      <c r="V180" s="20"/>
      <c r="W180" s="16"/>
      <c r="X180" s="16"/>
      <c r="Y180" s="16"/>
      <c r="Z180" s="5"/>
      <c r="AA180" s="5"/>
      <c r="AB180" s="1"/>
      <c r="AC180" s="1"/>
      <c r="AD180" s="1"/>
      <c r="AF180" s="1"/>
      <c r="AG180" s="1"/>
      <c r="AH180" s="1"/>
      <c r="AI180" s="1"/>
      <c r="AJ180" s="1"/>
      <c r="AK180" s="1"/>
      <c r="AO180" s="1"/>
      <c r="AP180" s="1"/>
      <c r="AQ180" s="1"/>
      <c r="AR180" s="1"/>
      <c r="AS180" s="5"/>
      <c r="AT180" s="5"/>
      <c r="AU180" s="5"/>
      <c r="AV180" s="5"/>
      <c r="AW180" s="5"/>
      <c r="AX180" s="5"/>
      <c r="AY180" s="5"/>
      <c r="AZ180" s="5"/>
      <c r="BA180" s="5"/>
      <c r="BB180" s="5"/>
      <c r="BC180" s="5"/>
      <c r="BE180" s="5"/>
      <c r="BF180" s="5"/>
      <c r="BG180" s="5"/>
      <c r="BH180" s="5"/>
      <c r="BI180" s="5"/>
    </row>
    <row r="181" spans="6:61" ht="12.75">
      <c r="F181" s="5"/>
      <c r="G181" s="5"/>
      <c r="H181" s="5"/>
      <c r="I181" s="5"/>
      <c r="J181" s="5"/>
      <c r="K181" s="5"/>
      <c r="L181" s="5"/>
      <c r="M181" s="5"/>
      <c r="N181" s="5"/>
      <c r="O181" s="5"/>
      <c r="P181" s="5"/>
      <c r="Q181" s="5"/>
      <c r="R181" s="5"/>
      <c r="S181" s="5"/>
      <c r="V181" s="20"/>
      <c r="W181" s="16"/>
      <c r="X181" s="16"/>
      <c r="Y181" s="16"/>
      <c r="Z181" s="5"/>
      <c r="AA181" s="5"/>
      <c r="AB181" s="1"/>
      <c r="AC181" s="1"/>
      <c r="AD181" s="1"/>
      <c r="AF181" s="1"/>
      <c r="AG181" s="1"/>
      <c r="AH181" s="1"/>
      <c r="AI181" s="1"/>
      <c r="AJ181" s="1"/>
      <c r="AK181" s="1"/>
      <c r="AO181" s="1"/>
      <c r="AP181" s="1"/>
      <c r="AQ181" s="1"/>
      <c r="AR181" s="1"/>
      <c r="AS181" s="5"/>
      <c r="AT181" s="5"/>
      <c r="AU181" s="5"/>
      <c r="AV181" s="5"/>
      <c r="AW181" s="5"/>
      <c r="AX181" s="5"/>
      <c r="AY181" s="5"/>
      <c r="AZ181" s="5"/>
      <c r="BA181" s="5"/>
      <c r="BB181" s="5"/>
      <c r="BC181" s="5"/>
      <c r="BE181" s="5"/>
      <c r="BF181" s="5"/>
      <c r="BG181" s="5"/>
      <c r="BH181" s="5"/>
      <c r="BI181" s="5"/>
    </row>
    <row r="182" spans="6:61" ht="12.75">
      <c r="F182" s="5"/>
      <c r="G182" s="5"/>
      <c r="H182" s="5"/>
      <c r="I182" s="5"/>
      <c r="J182" s="5"/>
      <c r="K182" s="5"/>
      <c r="L182" s="5"/>
      <c r="M182" s="5"/>
      <c r="N182" s="5"/>
      <c r="O182" s="5"/>
      <c r="P182" s="5"/>
      <c r="Q182" s="5"/>
      <c r="R182" s="5"/>
      <c r="S182" s="5"/>
      <c r="V182" s="20"/>
      <c r="W182" s="16"/>
      <c r="X182" s="16"/>
      <c r="Y182" s="16"/>
      <c r="Z182" s="5"/>
      <c r="AA182" s="5"/>
      <c r="AB182" s="1"/>
      <c r="AC182" s="1"/>
      <c r="AD182" s="1"/>
      <c r="AF182" s="1"/>
      <c r="AG182" s="1"/>
      <c r="AH182" s="1"/>
      <c r="AI182" s="1"/>
      <c r="AJ182" s="1"/>
      <c r="AK182" s="1"/>
      <c r="AO182" s="1"/>
      <c r="AP182" s="1"/>
      <c r="AQ182" s="1"/>
      <c r="AR182" s="1"/>
      <c r="AS182" s="5"/>
      <c r="AT182" s="5"/>
      <c r="AU182" s="5"/>
      <c r="AV182" s="5"/>
      <c r="AW182" s="5"/>
      <c r="AX182" s="5"/>
      <c r="AY182" s="5"/>
      <c r="AZ182" s="5"/>
      <c r="BA182" s="5"/>
      <c r="BB182" s="5"/>
      <c r="BC182" s="5"/>
      <c r="BE182" s="5"/>
      <c r="BF182" s="5"/>
      <c r="BG182" s="5"/>
      <c r="BH182" s="5"/>
      <c r="BI182" s="5"/>
    </row>
    <row r="183" spans="6:61" ht="12.75">
      <c r="F183" s="5"/>
      <c r="G183" s="5"/>
      <c r="H183" s="5"/>
      <c r="I183" s="5"/>
      <c r="J183" s="5"/>
      <c r="K183" s="5"/>
      <c r="L183" s="5"/>
      <c r="M183" s="5"/>
      <c r="N183" s="5"/>
      <c r="O183" s="5"/>
      <c r="P183" s="5"/>
      <c r="Q183" s="5"/>
      <c r="R183" s="5"/>
      <c r="S183" s="5"/>
      <c r="V183" s="20"/>
      <c r="W183" s="16"/>
      <c r="X183" s="16"/>
      <c r="Y183" s="16"/>
      <c r="Z183" s="5"/>
      <c r="AA183" s="5"/>
      <c r="AB183" s="1"/>
      <c r="AC183" s="1"/>
      <c r="AD183" s="1"/>
      <c r="AF183" s="1"/>
      <c r="AG183" s="1"/>
      <c r="AH183" s="1"/>
      <c r="AI183" s="1"/>
      <c r="AJ183" s="1"/>
      <c r="AK183" s="1"/>
      <c r="AO183" s="1"/>
      <c r="AP183" s="1"/>
      <c r="AQ183" s="1"/>
      <c r="AR183" s="1"/>
      <c r="AS183" s="5"/>
      <c r="AT183" s="5"/>
      <c r="AU183" s="5"/>
      <c r="AV183" s="5"/>
      <c r="AW183" s="5"/>
      <c r="AX183" s="5"/>
      <c r="AY183" s="5"/>
      <c r="AZ183" s="5"/>
      <c r="BA183" s="5"/>
      <c r="BB183" s="5"/>
      <c r="BC183" s="5"/>
      <c r="BE183" s="5"/>
      <c r="BF183" s="5"/>
      <c r="BG183" s="5"/>
      <c r="BH183" s="5"/>
      <c r="BI183" s="5"/>
    </row>
    <row r="184" spans="6:61" ht="12.75">
      <c r="F184" s="5"/>
      <c r="G184" s="5"/>
      <c r="H184" s="5"/>
      <c r="I184" s="5"/>
      <c r="J184" s="5"/>
      <c r="K184" s="5"/>
      <c r="L184" s="5"/>
      <c r="M184" s="5"/>
      <c r="N184" s="5"/>
      <c r="O184" s="5"/>
      <c r="P184" s="5"/>
      <c r="Q184" s="5"/>
      <c r="R184" s="5"/>
      <c r="S184" s="5"/>
      <c r="V184" s="20"/>
      <c r="W184" s="16"/>
      <c r="X184" s="16"/>
      <c r="Y184" s="16"/>
      <c r="Z184" s="5"/>
      <c r="AA184" s="5"/>
      <c r="AB184" s="1"/>
      <c r="AC184" s="1"/>
      <c r="AD184" s="1"/>
      <c r="AF184" s="1"/>
      <c r="AG184" s="1"/>
      <c r="AH184" s="1"/>
      <c r="AI184" s="1"/>
      <c r="AJ184" s="1"/>
      <c r="AK184" s="1"/>
      <c r="AO184" s="1"/>
      <c r="AP184" s="1"/>
      <c r="AQ184" s="1"/>
      <c r="AR184" s="1"/>
      <c r="AS184" s="5"/>
      <c r="AT184" s="5"/>
      <c r="AU184" s="5"/>
      <c r="AV184" s="5"/>
      <c r="AW184" s="5"/>
      <c r="AX184" s="5"/>
      <c r="AY184" s="5"/>
      <c r="AZ184" s="5"/>
      <c r="BA184" s="5"/>
      <c r="BB184" s="5"/>
      <c r="BC184" s="5"/>
      <c r="BE184" s="5"/>
      <c r="BF184" s="5"/>
      <c r="BG184" s="5"/>
      <c r="BH184" s="5"/>
      <c r="BI184" s="5"/>
    </row>
    <row r="185" spans="6:61" ht="12.75">
      <c r="F185" s="5"/>
      <c r="G185" s="5"/>
      <c r="H185" s="5"/>
      <c r="I185" s="5"/>
      <c r="J185" s="5"/>
      <c r="K185" s="5"/>
      <c r="L185" s="5"/>
      <c r="M185" s="5"/>
      <c r="N185" s="5"/>
      <c r="O185" s="5"/>
      <c r="P185" s="5"/>
      <c r="Q185" s="5"/>
      <c r="R185" s="5"/>
      <c r="S185" s="5"/>
      <c r="V185" s="20"/>
      <c r="W185" s="16"/>
      <c r="X185" s="16"/>
      <c r="Y185" s="16"/>
      <c r="Z185" s="5"/>
      <c r="AA185" s="5"/>
      <c r="AB185" s="1"/>
      <c r="AC185" s="1"/>
      <c r="AD185" s="1"/>
      <c r="AF185" s="1"/>
      <c r="AG185" s="1"/>
      <c r="AH185" s="1"/>
      <c r="AI185" s="1"/>
      <c r="AJ185" s="1"/>
      <c r="AK185" s="1"/>
      <c r="AO185" s="1"/>
      <c r="AP185" s="1"/>
      <c r="AQ185" s="1"/>
      <c r="AR185" s="1"/>
      <c r="AS185" s="5"/>
      <c r="AT185" s="5"/>
      <c r="AU185" s="5"/>
      <c r="AV185" s="5"/>
      <c r="AW185" s="5"/>
      <c r="AX185" s="5"/>
      <c r="AY185" s="5"/>
      <c r="AZ185" s="5"/>
      <c r="BA185" s="5"/>
      <c r="BB185" s="5"/>
      <c r="BC185" s="5"/>
      <c r="BE185" s="5"/>
      <c r="BF185" s="5"/>
      <c r="BG185" s="5"/>
      <c r="BH185" s="5"/>
      <c r="BI185" s="5"/>
    </row>
    <row r="186" spans="6:61" ht="12.75">
      <c r="F186" s="5"/>
      <c r="G186" s="5"/>
      <c r="H186" s="5"/>
      <c r="I186" s="5"/>
      <c r="J186" s="5"/>
      <c r="K186" s="5"/>
      <c r="L186" s="5"/>
      <c r="M186" s="5"/>
      <c r="N186" s="5"/>
      <c r="O186" s="5"/>
      <c r="P186" s="5"/>
      <c r="Q186" s="5"/>
      <c r="R186" s="5"/>
      <c r="S186" s="5"/>
      <c r="V186" s="20"/>
      <c r="W186" s="16"/>
      <c r="X186" s="16"/>
      <c r="Y186" s="16"/>
      <c r="Z186" s="5"/>
      <c r="AA186" s="5"/>
      <c r="AB186" s="1"/>
      <c r="AC186" s="1"/>
      <c r="AD186" s="1"/>
      <c r="AF186" s="1"/>
      <c r="AG186" s="1"/>
      <c r="AH186" s="1"/>
      <c r="AI186" s="1"/>
      <c r="AJ186" s="1"/>
      <c r="AK186" s="1"/>
      <c r="AO186" s="1"/>
      <c r="AP186" s="1"/>
      <c r="AQ186" s="1"/>
      <c r="AR186" s="1"/>
      <c r="AS186" s="5"/>
      <c r="AT186" s="5"/>
      <c r="AU186" s="5"/>
      <c r="AV186" s="5"/>
      <c r="AW186" s="5"/>
      <c r="AX186" s="5"/>
      <c r="AY186" s="5"/>
      <c r="AZ186" s="5"/>
      <c r="BA186" s="5"/>
      <c r="BB186" s="5"/>
      <c r="BC186" s="5"/>
      <c r="BE186" s="5"/>
      <c r="BF186" s="5"/>
      <c r="BG186" s="5"/>
      <c r="BH186" s="5"/>
      <c r="BI186" s="5"/>
    </row>
    <row r="187" spans="6:61" ht="12.75">
      <c r="F187" s="5"/>
      <c r="G187" s="5"/>
      <c r="H187" s="5"/>
      <c r="I187" s="5"/>
      <c r="J187" s="5"/>
      <c r="K187" s="5"/>
      <c r="L187" s="5"/>
      <c r="M187" s="5"/>
      <c r="N187" s="5"/>
      <c r="O187" s="5"/>
      <c r="P187" s="5"/>
      <c r="Q187" s="5"/>
      <c r="R187" s="5"/>
      <c r="S187" s="5"/>
      <c r="V187" s="20"/>
      <c r="W187" s="16"/>
      <c r="X187" s="16"/>
      <c r="Y187" s="16"/>
      <c r="Z187" s="5"/>
      <c r="AA187" s="5"/>
      <c r="AB187" s="1"/>
      <c r="AC187" s="1"/>
      <c r="AD187" s="1"/>
      <c r="AF187" s="1"/>
      <c r="AG187" s="1"/>
      <c r="AH187" s="1"/>
      <c r="AI187" s="1"/>
      <c r="AJ187" s="1"/>
      <c r="AK187" s="1"/>
      <c r="AO187" s="1"/>
      <c r="AP187" s="1"/>
      <c r="AQ187" s="1"/>
      <c r="AR187" s="1"/>
      <c r="AS187" s="5"/>
      <c r="AT187" s="5"/>
      <c r="AU187" s="5"/>
      <c r="AV187" s="5"/>
      <c r="AW187" s="5"/>
      <c r="AX187" s="5"/>
      <c r="AY187" s="5"/>
      <c r="AZ187" s="5"/>
      <c r="BA187" s="5"/>
      <c r="BB187" s="5"/>
      <c r="BC187" s="5"/>
      <c r="BE187" s="5"/>
      <c r="BF187" s="5"/>
      <c r="BG187" s="5"/>
      <c r="BH187" s="5"/>
      <c r="BI187" s="5"/>
    </row>
    <row r="188" spans="6:61" ht="12.75">
      <c r="F188" s="5"/>
      <c r="G188" s="5"/>
      <c r="H188" s="5"/>
      <c r="I188" s="5"/>
      <c r="J188" s="5"/>
      <c r="K188" s="5"/>
      <c r="L188" s="5"/>
      <c r="M188" s="5"/>
      <c r="N188" s="5"/>
      <c r="O188" s="5"/>
      <c r="P188" s="5"/>
      <c r="Q188" s="5"/>
      <c r="R188" s="5"/>
      <c r="S188" s="5"/>
      <c r="V188" s="20"/>
      <c r="W188" s="16"/>
      <c r="X188" s="16"/>
      <c r="Y188" s="16"/>
      <c r="Z188" s="5"/>
      <c r="AA188" s="5"/>
      <c r="AB188" s="1"/>
      <c r="AC188" s="1"/>
      <c r="AD188" s="1"/>
      <c r="AF188" s="1"/>
      <c r="AG188" s="1"/>
      <c r="AH188" s="1"/>
      <c r="AI188" s="1"/>
      <c r="AJ188" s="1"/>
      <c r="AK188" s="1"/>
      <c r="AO188" s="1"/>
      <c r="AP188" s="1"/>
      <c r="AQ188" s="1"/>
      <c r="AR188" s="1"/>
      <c r="AS188" s="5"/>
      <c r="AT188" s="5"/>
      <c r="AU188" s="5"/>
      <c r="AV188" s="5"/>
      <c r="AW188" s="5"/>
      <c r="AX188" s="5"/>
      <c r="AY188" s="5"/>
      <c r="AZ188" s="5"/>
      <c r="BA188" s="5"/>
      <c r="BB188" s="5"/>
      <c r="BC188" s="5"/>
      <c r="BE188" s="5"/>
      <c r="BF188" s="5"/>
      <c r="BG188" s="5"/>
      <c r="BH188" s="5"/>
      <c r="BI188" s="5"/>
    </row>
    <row r="189" spans="6:61" ht="12.75">
      <c r="F189" s="5"/>
      <c r="G189" s="5"/>
      <c r="H189" s="5"/>
      <c r="I189" s="5"/>
      <c r="J189" s="5"/>
      <c r="K189" s="5"/>
      <c r="L189" s="5"/>
      <c r="M189" s="5"/>
      <c r="N189" s="5"/>
      <c r="O189" s="5"/>
      <c r="P189" s="5"/>
      <c r="Q189" s="5"/>
      <c r="R189" s="5"/>
      <c r="S189" s="5"/>
      <c r="V189" s="20"/>
      <c r="W189" s="16"/>
      <c r="X189" s="16"/>
      <c r="Y189" s="16"/>
      <c r="Z189" s="5"/>
      <c r="AA189" s="5"/>
      <c r="AB189" s="1"/>
      <c r="AC189" s="1"/>
      <c r="AD189" s="1"/>
      <c r="AF189" s="1"/>
      <c r="AG189" s="1"/>
      <c r="AH189" s="1"/>
      <c r="AI189" s="1"/>
      <c r="AJ189" s="1"/>
      <c r="AK189" s="1"/>
      <c r="AO189" s="1"/>
      <c r="AP189" s="1"/>
      <c r="AQ189" s="1"/>
      <c r="AR189" s="1"/>
      <c r="AS189" s="5"/>
      <c r="AT189" s="5"/>
      <c r="AU189" s="5"/>
      <c r="AV189" s="5"/>
      <c r="AW189" s="5"/>
      <c r="AX189" s="5"/>
      <c r="AY189" s="5"/>
      <c r="AZ189" s="5"/>
      <c r="BA189" s="5"/>
      <c r="BB189" s="5"/>
      <c r="BC189" s="5"/>
      <c r="BE189" s="5"/>
      <c r="BF189" s="5"/>
      <c r="BG189" s="5"/>
      <c r="BH189" s="5"/>
      <c r="BI189" s="5"/>
    </row>
    <row r="190" spans="6:61" ht="12.75">
      <c r="F190" s="5"/>
      <c r="G190" s="5"/>
      <c r="H190" s="5"/>
      <c r="I190" s="5"/>
      <c r="J190" s="5"/>
      <c r="K190" s="5"/>
      <c r="L190" s="5"/>
      <c r="M190" s="5"/>
      <c r="N190" s="5"/>
      <c r="O190" s="5"/>
      <c r="P190" s="5"/>
      <c r="Q190" s="5"/>
      <c r="R190" s="5"/>
      <c r="S190" s="5"/>
      <c r="V190" s="20"/>
      <c r="W190" s="16"/>
      <c r="X190" s="16"/>
      <c r="Y190" s="16"/>
      <c r="Z190" s="5"/>
      <c r="AA190" s="5"/>
      <c r="AB190" s="1"/>
      <c r="AC190" s="1"/>
      <c r="AD190" s="1"/>
      <c r="AF190" s="1"/>
      <c r="AG190" s="1"/>
      <c r="AH190" s="1"/>
      <c r="AI190" s="1"/>
      <c r="AJ190" s="1"/>
      <c r="AK190" s="1"/>
      <c r="AO190" s="1"/>
      <c r="AP190" s="1"/>
      <c r="AQ190" s="1"/>
      <c r="AR190" s="1"/>
      <c r="AS190" s="5"/>
      <c r="AT190" s="5"/>
      <c r="AU190" s="5"/>
      <c r="AV190" s="5"/>
      <c r="AW190" s="5"/>
      <c r="AX190" s="5"/>
      <c r="AY190" s="5"/>
      <c r="AZ190" s="5"/>
      <c r="BA190" s="5"/>
      <c r="BB190" s="5"/>
      <c r="BC190" s="5"/>
      <c r="BE190" s="5"/>
      <c r="BF190" s="5"/>
      <c r="BG190" s="5"/>
      <c r="BH190" s="5"/>
      <c r="BI190" s="5"/>
    </row>
    <row r="191" spans="6:61" ht="12.75">
      <c r="F191" s="5"/>
      <c r="G191" s="5"/>
      <c r="H191" s="5"/>
      <c r="I191" s="5"/>
      <c r="J191" s="5"/>
      <c r="K191" s="5"/>
      <c r="L191" s="5"/>
      <c r="M191" s="5"/>
      <c r="N191" s="5"/>
      <c r="O191" s="5"/>
      <c r="P191" s="5"/>
      <c r="Q191" s="5"/>
      <c r="R191" s="5"/>
      <c r="S191" s="5"/>
      <c r="V191" s="20"/>
      <c r="W191" s="16"/>
      <c r="X191" s="16"/>
      <c r="Y191" s="16"/>
      <c r="Z191" s="5"/>
      <c r="AA191" s="5"/>
      <c r="AB191" s="1"/>
      <c r="AC191" s="1"/>
      <c r="AD191" s="1"/>
      <c r="AF191" s="1"/>
      <c r="AG191" s="1"/>
      <c r="AH191" s="1"/>
      <c r="AI191" s="1"/>
      <c r="AJ191" s="1"/>
      <c r="AK191" s="1"/>
      <c r="AO191" s="1"/>
      <c r="AP191" s="1"/>
      <c r="AQ191" s="1"/>
      <c r="AR191" s="1"/>
      <c r="AS191" s="5"/>
      <c r="AT191" s="5"/>
      <c r="AU191" s="5"/>
      <c r="AV191" s="5"/>
      <c r="AW191" s="5"/>
      <c r="AX191" s="5"/>
      <c r="AY191" s="5"/>
      <c r="AZ191" s="5"/>
      <c r="BA191" s="5"/>
      <c r="BB191" s="5"/>
      <c r="BC191" s="5"/>
      <c r="BE191" s="5"/>
      <c r="BF191" s="5"/>
      <c r="BG191" s="5"/>
      <c r="BH191" s="5"/>
      <c r="BI191" s="5"/>
    </row>
    <row r="192" spans="6:61" ht="12.75">
      <c r="F192" s="5"/>
      <c r="G192" s="5"/>
      <c r="H192" s="5"/>
      <c r="I192" s="5"/>
      <c r="J192" s="5"/>
      <c r="K192" s="5"/>
      <c r="L192" s="5"/>
      <c r="M192" s="5"/>
      <c r="N192" s="5"/>
      <c r="O192" s="5"/>
      <c r="P192" s="5"/>
      <c r="Q192" s="5"/>
      <c r="R192" s="5"/>
      <c r="S192" s="5"/>
      <c r="V192" s="20"/>
      <c r="W192" s="16"/>
      <c r="X192" s="16"/>
      <c r="Y192" s="16"/>
      <c r="Z192" s="5"/>
      <c r="AA192" s="5"/>
      <c r="AB192" s="1"/>
      <c r="AC192" s="1"/>
      <c r="AD192" s="1"/>
      <c r="AF192" s="1"/>
      <c r="AG192" s="1"/>
      <c r="AH192" s="1"/>
      <c r="AI192" s="1"/>
      <c r="AJ192" s="1"/>
      <c r="AK192" s="1"/>
      <c r="AO192" s="1"/>
      <c r="AP192" s="1"/>
      <c r="AQ192" s="1"/>
      <c r="AR192" s="1"/>
      <c r="AS192" s="5"/>
      <c r="AT192" s="5"/>
      <c r="AU192" s="5"/>
      <c r="AV192" s="5"/>
      <c r="AW192" s="5"/>
      <c r="AX192" s="5"/>
      <c r="AY192" s="5"/>
      <c r="AZ192" s="5"/>
      <c r="BA192" s="5"/>
      <c r="BB192" s="5"/>
      <c r="BC192" s="5"/>
      <c r="BE192" s="5"/>
      <c r="BF192" s="5"/>
      <c r="BG192" s="5"/>
      <c r="BH192" s="5"/>
      <c r="BI192" s="5"/>
    </row>
    <row r="193" spans="6:61" ht="12.75">
      <c r="F193" s="5"/>
      <c r="G193" s="5"/>
      <c r="H193" s="5"/>
      <c r="I193" s="5"/>
      <c r="J193" s="5"/>
      <c r="K193" s="5"/>
      <c r="L193" s="5"/>
      <c r="M193" s="5"/>
      <c r="N193" s="5"/>
      <c r="O193" s="5"/>
      <c r="P193" s="5"/>
      <c r="Q193" s="5"/>
      <c r="R193" s="5"/>
      <c r="S193" s="5"/>
      <c r="V193" s="20"/>
      <c r="W193" s="16"/>
      <c r="X193" s="16"/>
      <c r="Y193" s="16"/>
      <c r="Z193" s="5"/>
      <c r="AA193" s="5"/>
      <c r="AB193" s="1"/>
      <c r="AC193" s="1"/>
      <c r="AD193" s="1"/>
      <c r="AF193" s="1"/>
      <c r="AG193" s="1"/>
      <c r="AH193" s="1"/>
      <c r="AI193" s="1"/>
      <c r="AJ193" s="1"/>
      <c r="AK193" s="1"/>
      <c r="AO193" s="1"/>
      <c r="AP193" s="1"/>
      <c r="AQ193" s="1"/>
      <c r="AR193" s="1"/>
      <c r="AS193" s="5"/>
      <c r="AT193" s="5"/>
      <c r="AU193" s="5"/>
      <c r="AV193" s="5"/>
      <c r="AW193" s="5"/>
      <c r="AX193" s="5"/>
      <c r="AY193" s="5"/>
      <c r="AZ193" s="5"/>
      <c r="BA193" s="5"/>
      <c r="BB193" s="5"/>
      <c r="BC193" s="5"/>
      <c r="BE193" s="5"/>
      <c r="BF193" s="5"/>
      <c r="BG193" s="5"/>
      <c r="BH193" s="5"/>
      <c r="BI193" s="5"/>
    </row>
    <row r="194" spans="6:61" ht="12.75">
      <c r="F194" s="5"/>
      <c r="G194" s="5"/>
      <c r="H194" s="5"/>
      <c r="I194" s="5"/>
      <c r="J194" s="5"/>
      <c r="K194" s="5"/>
      <c r="L194" s="5"/>
      <c r="M194" s="5"/>
      <c r="N194" s="5"/>
      <c r="O194" s="5"/>
      <c r="P194" s="5"/>
      <c r="Q194" s="5"/>
      <c r="R194" s="5"/>
      <c r="S194" s="5"/>
      <c r="V194" s="20"/>
      <c r="W194" s="16"/>
      <c r="X194" s="16"/>
      <c r="Y194" s="16"/>
      <c r="Z194" s="5"/>
      <c r="AA194" s="5"/>
      <c r="AB194" s="1"/>
      <c r="AC194" s="1"/>
      <c r="AD194" s="1"/>
      <c r="AF194" s="1"/>
      <c r="AG194" s="1"/>
      <c r="AH194" s="1"/>
      <c r="AI194" s="1"/>
      <c r="AJ194" s="1"/>
      <c r="AK194" s="1"/>
      <c r="AO194" s="1"/>
      <c r="AP194" s="1"/>
      <c r="AQ194" s="1"/>
      <c r="AR194" s="1"/>
      <c r="AS194" s="5"/>
      <c r="AT194" s="5"/>
      <c r="AU194" s="5"/>
      <c r="AV194" s="5"/>
      <c r="AW194" s="5"/>
      <c r="AX194" s="5"/>
      <c r="AY194" s="5"/>
      <c r="AZ194" s="5"/>
      <c r="BA194" s="5"/>
      <c r="BB194" s="5"/>
      <c r="BC194" s="5"/>
      <c r="BE194" s="5"/>
      <c r="BF194" s="5"/>
      <c r="BG194" s="5"/>
      <c r="BH194" s="5"/>
      <c r="BI194" s="5"/>
    </row>
    <row r="195" spans="28:44" ht="12.75">
      <c r="AB195" s="1"/>
      <c r="AC195" s="1"/>
      <c r="AD195" s="1"/>
      <c r="AF195" s="1"/>
      <c r="AG195" s="1"/>
      <c r="AH195" s="1"/>
      <c r="AI195" s="1"/>
      <c r="AJ195" s="1"/>
      <c r="AK195" s="1"/>
      <c r="AO195" s="1"/>
      <c r="AP195" s="1"/>
      <c r="AQ195" s="1"/>
      <c r="AR195" s="1"/>
    </row>
    <row r="196" spans="28:44" ht="12.75">
      <c r="AB196" s="1"/>
      <c r="AC196" s="1"/>
      <c r="AD196" s="1"/>
      <c r="AF196" s="1"/>
      <c r="AG196" s="1"/>
      <c r="AH196" s="1"/>
      <c r="AI196" s="1"/>
      <c r="AJ196" s="1"/>
      <c r="AK196" s="1"/>
      <c r="AO196" s="1"/>
      <c r="AP196" s="1"/>
      <c r="AQ196" s="1"/>
      <c r="AR196" s="1"/>
    </row>
    <row r="197" spans="28:44" ht="12.75">
      <c r="AB197" s="1"/>
      <c r="AC197" s="1"/>
      <c r="AD197" s="1"/>
      <c r="AF197" s="1"/>
      <c r="AG197" s="1"/>
      <c r="AH197" s="1"/>
      <c r="AI197" s="1"/>
      <c r="AJ197" s="1"/>
      <c r="AK197" s="1"/>
      <c r="AO197" s="1"/>
      <c r="AP197" s="1"/>
      <c r="AQ197" s="1"/>
      <c r="AR197" s="1"/>
    </row>
    <row r="198" spans="28:44" ht="12.75">
      <c r="AB198" s="1"/>
      <c r="AC198" s="1"/>
      <c r="AD198" s="1"/>
      <c r="AF198" s="1"/>
      <c r="AG198" s="1"/>
      <c r="AH198" s="1"/>
      <c r="AI198" s="1"/>
      <c r="AJ198" s="1"/>
      <c r="AK198" s="1"/>
      <c r="AO198" s="1"/>
      <c r="AP198" s="1"/>
      <c r="AQ198" s="1"/>
      <c r="AR198" s="1"/>
    </row>
    <row r="199" spans="28:44" ht="12.75">
      <c r="AB199" s="1"/>
      <c r="AC199" s="1"/>
      <c r="AD199" s="1"/>
      <c r="AF199" s="1"/>
      <c r="AG199" s="1"/>
      <c r="AH199" s="1"/>
      <c r="AI199" s="1"/>
      <c r="AJ199" s="1"/>
      <c r="AK199" s="1"/>
      <c r="AO199" s="1"/>
      <c r="AP199" s="1"/>
      <c r="AQ199" s="1"/>
      <c r="AR199" s="1"/>
    </row>
    <row r="200" spans="28:44" ht="12.75">
      <c r="AB200" s="1"/>
      <c r="AC200" s="1"/>
      <c r="AD200" s="1"/>
      <c r="AF200" s="1"/>
      <c r="AG200" s="1"/>
      <c r="AH200" s="1"/>
      <c r="AI200" s="1"/>
      <c r="AJ200" s="1"/>
      <c r="AK200" s="1"/>
      <c r="AO200" s="1"/>
      <c r="AP200" s="1"/>
      <c r="AQ200" s="1"/>
      <c r="AR200" s="1"/>
    </row>
    <row r="201" spans="28:44" ht="12.75">
      <c r="AB201" s="1"/>
      <c r="AC201" s="1"/>
      <c r="AD201" s="1"/>
      <c r="AF201" s="1"/>
      <c r="AG201" s="1"/>
      <c r="AH201" s="1"/>
      <c r="AI201" s="1"/>
      <c r="AJ201" s="1"/>
      <c r="AK201" s="1"/>
      <c r="AO201" s="1"/>
      <c r="AP201" s="1"/>
      <c r="AQ201" s="1"/>
      <c r="AR201" s="1"/>
    </row>
    <row r="202" spans="28:44" ht="12.75">
      <c r="AB202" s="1"/>
      <c r="AC202" s="1"/>
      <c r="AD202" s="1"/>
      <c r="AF202" s="1"/>
      <c r="AG202" s="1"/>
      <c r="AH202" s="1"/>
      <c r="AI202" s="1"/>
      <c r="AJ202" s="1"/>
      <c r="AK202" s="1"/>
      <c r="AO202" s="1"/>
      <c r="AP202" s="1"/>
      <c r="AQ202" s="1"/>
      <c r="AR202" s="1"/>
    </row>
    <row r="203" spans="28:44" ht="12.75">
      <c r="AB203" s="1"/>
      <c r="AC203" s="1"/>
      <c r="AD203" s="1"/>
      <c r="AF203" s="1"/>
      <c r="AG203" s="1"/>
      <c r="AH203" s="1"/>
      <c r="AI203" s="1"/>
      <c r="AJ203" s="1"/>
      <c r="AK203" s="1"/>
      <c r="AO203" s="1"/>
      <c r="AP203" s="1"/>
      <c r="AQ203" s="1"/>
      <c r="AR203" s="1"/>
    </row>
    <row r="204" spans="28:44" ht="12.75">
      <c r="AB204" s="1"/>
      <c r="AC204" s="1"/>
      <c r="AD204" s="1"/>
      <c r="AF204" s="1"/>
      <c r="AG204" s="1"/>
      <c r="AH204" s="1"/>
      <c r="AI204" s="1"/>
      <c r="AJ204" s="1"/>
      <c r="AK204" s="1"/>
      <c r="AO204" s="1"/>
      <c r="AP204" s="1"/>
      <c r="AQ204" s="1"/>
      <c r="AR204" s="1"/>
    </row>
    <row r="205" spans="28:44" ht="12.75">
      <c r="AB205" s="1"/>
      <c r="AC205" s="1"/>
      <c r="AD205" s="1"/>
      <c r="AF205" s="1"/>
      <c r="AG205" s="1"/>
      <c r="AH205" s="1"/>
      <c r="AI205" s="1"/>
      <c r="AJ205" s="1"/>
      <c r="AK205" s="1"/>
      <c r="AO205" s="1"/>
      <c r="AP205" s="1"/>
      <c r="AQ205" s="1"/>
      <c r="AR205" s="1"/>
    </row>
    <row r="206" spans="28:44" ht="12.75">
      <c r="AB206" s="1"/>
      <c r="AC206" s="1"/>
      <c r="AD206" s="1"/>
      <c r="AF206" s="1"/>
      <c r="AG206" s="1"/>
      <c r="AH206" s="1"/>
      <c r="AI206" s="1"/>
      <c r="AJ206" s="1"/>
      <c r="AK206" s="1"/>
      <c r="AO206" s="1"/>
      <c r="AP206" s="1"/>
      <c r="AQ206" s="1"/>
      <c r="AR206" s="1"/>
    </row>
    <row r="207" spans="28:44" ht="12.75">
      <c r="AB207" s="1"/>
      <c r="AC207" s="1"/>
      <c r="AD207" s="1"/>
      <c r="AF207" s="1"/>
      <c r="AG207" s="1"/>
      <c r="AH207" s="1"/>
      <c r="AI207" s="1"/>
      <c r="AJ207" s="1"/>
      <c r="AK207" s="1"/>
      <c r="AO207" s="1"/>
      <c r="AP207" s="1"/>
      <c r="AQ207" s="1"/>
      <c r="AR207" s="1"/>
    </row>
    <row r="208" spans="28:44" ht="12.75">
      <c r="AB208" s="1"/>
      <c r="AC208" s="1"/>
      <c r="AD208" s="1"/>
      <c r="AF208" s="1"/>
      <c r="AG208" s="1"/>
      <c r="AH208" s="1"/>
      <c r="AI208" s="1"/>
      <c r="AJ208" s="1"/>
      <c r="AK208" s="1"/>
      <c r="AO208" s="1"/>
      <c r="AP208" s="1"/>
      <c r="AQ208" s="1"/>
      <c r="AR208" s="1"/>
    </row>
    <row r="209" spans="28:44" ht="12.75">
      <c r="AB209" s="1"/>
      <c r="AC209" s="1"/>
      <c r="AD209" s="1"/>
      <c r="AF209" s="1"/>
      <c r="AG209" s="1"/>
      <c r="AH209" s="1"/>
      <c r="AI209" s="1"/>
      <c r="AJ209" s="1"/>
      <c r="AK209" s="1"/>
      <c r="AO209" s="1"/>
      <c r="AP209" s="1"/>
      <c r="AQ209" s="1"/>
      <c r="AR209" s="1"/>
    </row>
    <row r="210" spans="28:44" ht="12.75">
      <c r="AB210" s="1"/>
      <c r="AC210" s="1"/>
      <c r="AD210" s="1"/>
      <c r="AF210" s="1"/>
      <c r="AG210" s="1"/>
      <c r="AH210" s="1"/>
      <c r="AI210" s="1"/>
      <c r="AJ210" s="1"/>
      <c r="AK210" s="1"/>
      <c r="AO210" s="1"/>
      <c r="AP210" s="1"/>
      <c r="AQ210" s="1"/>
      <c r="AR210" s="1"/>
    </row>
    <row r="211" spans="28:44" ht="12.75">
      <c r="AB211" s="1"/>
      <c r="AC211" s="1"/>
      <c r="AD211" s="1"/>
      <c r="AF211" s="1"/>
      <c r="AG211" s="1"/>
      <c r="AH211" s="1"/>
      <c r="AI211" s="1"/>
      <c r="AJ211" s="1"/>
      <c r="AK211" s="1"/>
      <c r="AO211" s="1"/>
      <c r="AP211" s="1"/>
      <c r="AQ211" s="1"/>
      <c r="AR211" s="1"/>
    </row>
    <row r="212" spans="28:44" ht="12.75">
      <c r="AB212" s="1"/>
      <c r="AC212" s="1"/>
      <c r="AD212" s="1"/>
      <c r="AF212" s="1"/>
      <c r="AG212" s="1"/>
      <c r="AH212" s="1"/>
      <c r="AI212" s="1"/>
      <c r="AJ212" s="1"/>
      <c r="AK212" s="1"/>
      <c r="AO212" s="1"/>
      <c r="AP212" s="1"/>
      <c r="AQ212" s="1"/>
      <c r="AR212" s="1"/>
    </row>
    <row r="213" spans="28:44" ht="12.75">
      <c r="AB213" s="1"/>
      <c r="AC213" s="1"/>
      <c r="AD213" s="1"/>
      <c r="AF213" s="1"/>
      <c r="AG213" s="1"/>
      <c r="AH213" s="1"/>
      <c r="AI213" s="1"/>
      <c r="AJ213" s="1"/>
      <c r="AK213" s="1"/>
      <c r="AO213" s="1"/>
      <c r="AP213" s="1"/>
      <c r="AQ213" s="1"/>
      <c r="AR213" s="1"/>
    </row>
    <row r="214" spans="28:44" ht="12.75">
      <c r="AB214" s="1"/>
      <c r="AC214" s="1"/>
      <c r="AD214" s="1"/>
      <c r="AF214" s="1"/>
      <c r="AG214" s="1"/>
      <c r="AH214" s="1"/>
      <c r="AI214" s="1"/>
      <c r="AJ214" s="1"/>
      <c r="AK214" s="1"/>
      <c r="AO214" s="1"/>
      <c r="AP214" s="1"/>
      <c r="AQ214" s="1"/>
      <c r="AR214" s="1"/>
    </row>
    <row r="215" spans="28:44" ht="12.75">
      <c r="AB215" s="1"/>
      <c r="AC215" s="1"/>
      <c r="AD215" s="1"/>
      <c r="AF215" s="1"/>
      <c r="AG215" s="1"/>
      <c r="AH215" s="1"/>
      <c r="AI215" s="1"/>
      <c r="AJ215" s="1"/>
      <c r="AK215" s="1"/>
      <c r="AO215" s="1"/>
      <c r="AP215" s="1"/>
      <c r="AQ215" s="1"/>
      <c r="AR215" s="1"/>
    </row>
    <row r="216" spans="28:44" ht="12.75">
      <c r="AB216" s="1"/>
      <c r="AC216" s="1"/>
      <c r="AD216" s="1"/>
      <c r="AF216" s="1"/>
      <c r="AG216" s="1"/>
      <c r="AH216" s="1"/>
      <c r="AI216" s="1"/>
      <c r="AJ216" s="1"/>
      <c r="AK216" s="1"/>
      <c r="AO216" s="1"/>
      <c r="AP216" s="1"/>
      <c r="AQ216" s="1"/>
      <c r="AR216" s="1"/>
    </row>
    <row r="217" spans="28:44" ht="12.75">
      <c r="AB217" s="1"/>
      <c r="AC217" s="1"/>
      <c r="AD217" s="1"/>
      <c r="AF217" s="1"/>
      <c r="AG217" s="1"/>
      <c r="AH217" s="1"/>
      <c r="AI217" s="1"/>
      <c r="AJ217" s="1"/>
      <c r="AK217" s="1"/>
      <c r="AO217" s="1"/>
      <c r="AP217" s="1"/>
      <c r="AQ217" s="1"/>
      <c r="AR217" s="1"/>
    </row>
    <row r="218" spans="28:44" ht="12.75">
      <c r="AB218" s="1"/>
      <c r="AC218" s="1"/>
      <c r="AD218" s="1"/>
      <c r="AF218" s="1"/>
      <c r="AG218" s="1"/>
      <c r="AH218" s="1"/>
      <c r="AI218" s="1"/>
      <c r="AJ218" s="1"/>
      <c r="AK218" s="1"/>
      <c r="AO218" s="1"/>
      <c r="AP218" s="1"/>
      <c r="AQ218" s="1"/>
      <c r="AR218" s="1"/>
    </row>
    <row r="219" spans="28:44" ht="12.75">
      <c r="AB219" s="1"/>
      <c r="AC219" s="1"/>
      <c r="AD219" s="1"/>
      <c r="AF219" s="1"/>
      <c r="AG219" s="1"/>
      <c r="AH219" s="1"/>
      <c r="AI219" s="1"/>
      <c r="AJ219" s="1"/>
      <c r="AK219" s="1"/>
      <c r="AO219" s="1"/>
      <c r="AP219" s="1"/>
      <c r="AQ219" s="1"/>
      <c r="AR219" s="1"/>
    </row>
    <row r="220" spans="28:44" ht="12.75">
      <c r="AB220" s="1"/>
      <c r="AC220" s="1"/>
      <c r="AD220" s="1"/>
      <c r="AF220" s="1"/>
      <c r="AG220" s="1"/>
      <c r="AH220" s="1"/>
      <c r="AI220" s="1"/>
      <c r="AJ220" s="1"/>
      <c r="AK220" s="1"/>
      <c r="AO220" s="1"/>
      <c r="AP220" s="1"/>
      <c r="AQ220" s="1"/>
      <c r="AR220" s="1"/>
    </row>
    <row r="221" spans="28:44" ht="12.75">
      <c r="AB221" s="1"/>
      <c r="AC221" s="1"/>
      <c r="AD221" s="1"/>
      <c r="AF221" s="1"/>
      <c r="AG221" s="1"/>
      <c r="AH221" s="1"/>
      <c r="AI221" s="1"/>
      <c r="AJ221" s="1"/>
      <c r="AK221" s="1"/>
      <c r="AO221" s="1"/>
      <c r="AP221" s="1"/>
      <c r="AQ221" s="1"/>
      <c r="AR221" s="1"/>
    </row>
    <row r="222" spans="28:44" ht="12.75">
      <c r="AB222" s="1"/>
      <c r="AC222" s="1"/>
      <c r="AD222" s="1"/>
      <c r="AF222" s="1"/>
      <c r="AG222" s="1"/>
      <c r="AH222" s="1"/>
      <c r="AI222" s="1"/>
      <c r="AJ222" s="1"/>
      <c r="AK222" s="1"/>
      <c r="AO222" s="1"/>
      <c r="AP222" s="1"/>
      <c r="AQ222" s="1"/>
      <c r="AR222" s="1"/>
    </row>
    <row r="223" spans="28:44" ht="12.75">
      <c r="AB223" s="1"/>
      <c r="AC223" s="1"/>
      <c r="AD223" s="1"/>
      <c r="AF223" s="1"/>
      <c r="AG223" s="1"/>
      <c r="AH223" s="1"/>
      <c r="AI223" s="1"/>
      <c r="AJ223" s="1"/>
      <c r="AK223" s="1"/>
      <c r="AO223" s="1"/>
      <c r="AP223" s="1"/>
      <c r="AQ223" s="1"/>
      <c r="AR223" s="1"/>
    </row>
    <row r="224" spans="28:44" ht="12.75">
      <c r="AB224" s="1"/>
      <c r="AC224" s="1"/>
      <c r="AD224" s="1"/>
      <c r="AF224" s="1"/>
      <c r="AG224" s="1"/>
      <c r="AH224" s="1"/>
      <c r="AI224" s="1"/>
      <c r="AJ224" s="1"/>
      <c r="AK224" s="1"/>
      <c r="AO224" s="1"/>
      <c r="AP224" s="1"/>
      <c r="AQ224" s="1"/>
      <c r="AR224" s="1"/>
    </row>
    <row r="225" spans="28:44" ht="12.75">
      <c r="AB225" s="1"/>
      <c r="AC225" s="1"/>
      <c r="AD225" s="1"/>
      <c r="AF225" s="1"/>
      <c r="AG225" s="1"/>
      <c r="AH225" s="1"/>
      <c r="AI225" s="1"/>
      <c r="AJ225" s="1"/>
      <c r="AK225" s="1"/>
      <c r="AO225" s="1"/>
      <c r="AP225" s="1"/>
      <c r="AQ225" s="1"/>
      <c r="AR225" s="1"/>
    </row>
    <row r="226" spans="28:44" ht="12.75">
      <c r="AB226" s="1"/>
      <c r="AC226" s="1"/>
      <c r="AD226" s="1"/>
      <c r="AF226" s="1"/>
      <c r="AG226" s="1"/>
      <c r="AH226" s="1"/>
      <c r="AI226" s="1"/>
      <c r="AJ226" s="1"/>
      <c r="AK226" s="1"/>
      <c r="AO226" s="1"/>
      <c r="AP226" s="1"/>
      <c r="AQ226" s="1"/>
      <c r="AR226" s="1"/>
    </row>
    <row r="227" spans="28:44" ht="12.75">
      <c r="AB227" s="1"/>
      <c r="AC227" s="1"/>
      <c r="AD227" s="1"/>
      <c r="AF227" s="1"/>
      <c r="AG227" s="1"/>
      <c r="AH227" s="1"/>
      <c r="AI227" s="1"/>
      <c r="AJ227" s="1"/>
      <c r="AK227" s="1"/>
      <c r="AO227" s="1"/>
      <c r="AP227" s="1"/>
      <c r="AQ227" s="1"/>
      <c r="AR227" s="1"/>
    </row>
    <row r="228" spans="28:44" ht="12.75">
      <c r="AB228" s="1"/>
      <c r="AC228" s="1"/>
      <c r="AD228" s="1"/>
      <c r="AF228" s="1"/>
      <c r="AG228" s="1"/>
      <c r="AH228" s="1"/>
      <c r="AI228" s="1"/>
      <c r="AJ228" s="1"/>
      <c r="AK228" s="1"/>
      <c r="AO228" s="1"/>
      <c r="AP228" s="1"/>
      <c r="AQ228" s="1"/>
      <c r="AR228" s="1"/>
    </row>
    <row r="229" spans="28:44" ht="12.75">
      <c r="AB229" s="1"/>
      <c r="AC229" s="1"/>
      <c r="AD229" s="1"/>
      <c r="AF229" s="1"/>
      <c r="AG229" s="1"/>
      <c r="AH229" s="1"/>
      <c r="AI229" s="1"/>
      <c r="AJ229" s="1"/>
      <c r="AK229" s="1"/>
      <c r="AO229" s="1"/>
      <c r="AP229" s="1"/>
      <c r="AQ229" s="1"/>
      <c r="AR229" s="1"/>
    </row>
    <row r="230" spans="28:44" ht="12.75">
      <c r="AB230" s="1"/>
      <c r="AC230" s="1"/>
      <c r="AD230" s="1"/>
      <c r="AF230" s="1"/>
      <c r="AG230" s="1"/>
      <c r="AH230" s="1"/>
      <c r="AI230" s="1"/>
      <c r="AJ230" s="1"/>
      <c r="AK230" s="1"/>
      <c r="AO230" s="1"/>
      <c r="AP230" s="1"/>
      <c r="AQ230" s="1"/>
      <c r="AR230" s="1"/>
    </row>
    <row r="231" spans="28:44" ht="12.75">
      <c r="AB231" s="1"/>
      <c r="AC231" s="1"/>
      <c r="AD231" s="1"/>
      <c r="AF231" s="1"/>
      <c r="AG231" s="1"/>
      <c r="AH231" s="1"/>
      <c r="AI231" s="1"/>
      <c r="AJ231" s="1"/>
      <c r="AK231" s="1"/>
      <c r="AO231" s="1"/>
      <c r="AP231" s="1"/>
      <c r="AQ231" s="1"/>
      <c r="AR231" s="1"/>
    </row>
    <row r="232" spans="28:44" ht="12.75">
      <c r="AB232" s="1"/>
      <c r="AC232" s="1"/>
      <c r="AD232" s="1"/>
      <c r="AF232" s="1"/>
      <c r="AG232" s="1"/>
      <c r="AH232" s="1"/>
      <c r="AI232" s="1"/>
      <c r="AJ232" s="1"/>
      <c r="AK232" s="1"/>
      <c r="AO232" s="1"/>
      <c r="AP232" s="1"/>
      <c r="AQ232" s="1"/>
      <c r="AR232" s="1"/>
    </row>
    <row r="233" spans="28:44" ht="12.75">
      <c r="AB233" s="1"/>
      <c r="AC233" s="1"/>
      <c r="AD233" s="1"/>
      <c r="AF233" s="1"/>
      <c r="AG233" s="1"/>
      <c r="AH233" s="1"/>
      <c r="AI233" s="1"/>
      <c r="AJ233" s="1"/>
      <c r="AK233" s="1"/>
      <c r="AO233" s="1"/>
      <c r="AP233" s="1"/>
      <c r="AQ233" s="1"/>
      <c r="AR233" s="1"/>
    </row>
    <row r="234" spans="28:44" ht="12.75">
      <c r="AB234" s="1"/>
      <c r="AC234" s="1"/>
      <c r="AD234" s="1"/>
      <c r="AF234" s="1"/>
      <c r="AG234" s="1"/>
      <c r="AH234" s="1"/>
      <c r="AI234" s="1"/>
      <c r="AJ234" s="1"/>
      <c r="AK234" s="1"/>
      <c r="AO234" s="1"/>
      <c r="AP234" s="1"/>
      <c r="AQ234" s="1"/>
      <c r="AR234" s="1"/>
    </row>
    <row r="235" spans="28:44" ht="12.75">
      <c r="AB235" s="1"/>
      <c r="AC235" s="1"/>
      <c r="AD235" s="1"/>
      <c r="AF235" s="1"/>
      <c r="AG235" s="1"/>
      <c r="AH235" s="1"/>
      <c r="AI235" s="1"/>
      <c r="AJ235" s="1"/>
      <c r="AK235" s="1"/>
      <c r="AO235" s="1"/>
      <c r="AP235" s="1"/>
      <c r="AQ235" s="1"/>
      <c r="AR235" s="1"/>
    </row>
    <row r="236" spans="28:44" ht="12.75">
      <c r="AB236" s="1"/>
      <c r="AC236" s="1"/>
      <c r="AD236" s="1"/>
      <c r="AF236" s="1"/>
      <c r="AG236" s="1"/>
      <c r="AH236" s="1"/>
      <c r="AI236" s="1"/>
      <c r="AJ236" s="1"/>
      <c r="AK236" s="1"/>
      <c r="AO236" s="1"/>
      <c r="AP236" s="1"/>
      <c r="AQ236" s="1"/>
      <c r="AR236" s="1"/>
    </row>
    <row r="237" spans="28:44" ht="12.75">
      <c r="AB237" s="1"/>
      <c r="AC237" s="1"/>
      <c r="AD237" s="1"/>
      <c r="AF237" s="1"/>
      <c r="AG237" s="1"/>
      <c r="AH237" s="1"/>
      <c r="AI237" s="1"/>
      <c r="AJ237" s="1"/>
      <c r="AK237" s="1"/>
      <c r="AO237" s="1"/>
      <c r="AP237" s="1"/>
      <c r="AQ237" s="1"/>
      <c r="AR237" s="1"/>
    </row>
    <row r="238" spans="28:44" ht="12.75">
      <c r="AB238" s="1"/>
      <c r="AC238" s="1"/>
      <c r="AD238" s="1"/>
      <c r="AF238" s="1"/>
      <c r="AG238" s="1"/>
      <c r="AH238" s="1"/>
      <c r="AI238" s="1"/>
      <c r="AJ238" s="1"/>
      <c r="AK238" s="1"/>
      <c r="AO238" s="1"/>
      <c r="AP238" s="1"/>
      <c r="AQ238" s="1"/>
      <c r="AR238" s="1"/>
    </row>
    <row r="239" spans="28:44" ht="12.75">
      <c r="AB239" s="1"/>
      <c r="AC239" s="1"/>
      <c r="AD239" s="1"/>
      <c r="AF239" s="1"/>
      <c r="AG239" s="1"/>
      <c r="AH239" s="1"/>
      <c r="AI239" s="1"/>
      <c r="AJ239" s="1"/>
      <c r="AK239" s="1"/>
      <c r="AO239" s="1"/>
      <c r="AP239" s="1"/>
      <c r="AQ239" s="1"/>
      <c r="AR239" s="1"/>
    </row>
    <row r="240" spans="28:44" ht="12.75">
      <c r="AB240" s="1"/>
      <c r="AC240" s="1"/>
      <c r="AD240" s="1"/>
      <c r="AF240" s="1"/>
      <c r="AG240" s="1"/>
      <c r="AH240" s="1"/>
      <c r="AI240" s="1"/>
      <c r="AJ240" s="1"/>
      <c r="AK240" s="1"/>
      <c r="AO240" s="1"/>
      <c r="AP240" s="1"/>
      <c r="AQ240" s="1"/>
      <c r="AR240" s="1"/>
    </row>
    <row r="241" spans="28:44" ht="12.75">
      <c r="AB241" s="1"/>
      <c r="AC241" s="1"/>
      <c r="AD241" s="1"/>
      <c r="AF241" s="1"/>
      <c r="AG241" s="1"/>
      <c r="AH241" s="1"/>
      <c r="AI241" s="1"/>
      <c r="AJ241" s="1"/>
      <c r="AK241" s="1"/>
      <c r="AO241" s="1"/>
      <c r="AP241" s="1"/>
      <c r="AQ241" s="1"/>
      <c r="AR241" s="1"/>
    </row>
    <row r="242" spans="28:44" ht="12.75">
      <c r="AB242" s="1"/>
      <c r="AC242" s="1"/>
      <c r="AD242" s="1"/>
      <c r="AF242" s="1"/>
      <c r="AG242" s="1"/>
      <c r="AH242" s="1"/>
      <c r="AI242" s="1"/>
      <c r="AJ242" s="1"/>
      <c r="AK242" s="1"/>
      <c r="AO242" s="1"/>
      <c r="AP242" s="1"/>
      <c r="AQ242" s="1"/>
      <c r="AR242" s="1"/>
    </row>
    <row r="243" spans="28:44" ht="12.75">
      <c r="AB243" s="1"/>
      <c r="AC243" s="1"/>
      <c r="AD243" s="1"/>
      <c r="AF243" s="1"/>
      <c r="AG243" s="1"/>
      <c r="AH243" s="1"/>
      <c r="AI243" s="1"/>
      <c r="AJ243" s="1"/>
      <c r="AK243" s="1"/>
      <c r="AO243" s="1"/>
      <c r="AP243" s="1"/>
      <c r="AQ243" s="1"/>
      <c r="AR243" s="1"/>
    </row>
    <row r="244" spans="28:44" ht="12.75">
      <c r="AB244" s="1"/>
      <c r="AC244" s="1"/>
      <c r="AD244" s="1"/>
      <c r="AF244" s="1"/>
      <c r="AG244" s="1"/>
      <c r="AH244" s="1"/>
      <c r="AI244" s="1"/>
      <c r="AJ244" s="1"/>
      <c r="AK244" s="1"/>
      <c r="AO244" s="1"/>
      <c r="AP244" s="1"/>
      <c r="AQ244" s="1"/>
      <c r="AR244" s="1"/>
    </row>
    <row r="245" spans="28:44" ht="12.75">
      <c r="AB245" s="1"/>
      <c r="AC245" s="1"/>
      <c r="AD245" s="1"/>
      <c r="AF245" s="1"/>
      <c r="AG245" s="1"/>
      <c r="AH245" s="1"/>
      <c r="AI245" s="1"/>
      <c r="AJ245" s="1"/>
      <c r="AK245" s="1"/>
      <c r="AO245" s="1"/>
      <c r="AP245" s="1"/>
      <c r="AQ245" s="1"/>
      <c r="AR245" s="1"/>
    </row>
    <row r="246" spans="28:44" ht="12.75">
      <c r="AB246" s="1"/>
      <c r="AC246" s="1"/>
      <c r="AD246" s="1"/>
      <c r="AF246" s="1"/>
      <c r="AG246" s="1"/>
      <c r="AH246" s="1"/>
      <c r="AI246" s="1"/>
      <c r="AJ246" s="1"/>
      <c r="AK246" s="1"/>
      <c r="AO246" s="1"/>
      <c r="AP246" s="1"/>
      <c r="AQ246" s="1"/>
      <c r="AR246" s="1"/>
    </row>
    <row r="247" spans="28:44" ht="12.75">
      <c r="AB247" s="1"/>
      <c r="AC247" s="1"/>
      <c r="AD247" s="1"/>
      <c r="AF247" s="1"/>
      <c r="AG247" s="1"/>
      <c r="AH247" s="1"/>
      <c r="AI247" s="1"/>
      <c r="AJ247" s="1"/>
      <c r="AK247" s="1"/>
      <c r="AO247" s="1"/>
      <c r="AP247" s="1"/>
      <c r="AQ247" s="1"/>
      <c r="AR247" s="1"/>
    </row>
    <row r="248" spans="28:44" ht="12.75">
      <c r="AB248" s="1"/>
      <c r="AC248" s="1"/>
      <c r="AD248" s="1"/>
      <c r="AF248" s="1"/>
      <c r="AG248" s="1"/>
      <c r="AH248" s="1"/>
      <c r="AI248" s="1"/>
      <c r="AJ248" s="1"/>
      <c r="AK248" s="1"/>
      <c r="AO248" s="1"/>
      <c r="AP248" s="1"/>
      <c r="AQ248" s="1"/>
      <c r="AR248" s="1"/>
    </row>
    <row r="249" spans="28:44" ht="12.75">
      <c r="AB249" s="1"/>
      <c r="AC249" s="1"/>
      <c r="AD249" s="1"/>
      <c r="AF249" s="1"/>
      <c r="AG249" s="1"/>
      <c r="AH249" s="1"/>
      <c r="AI249" s="1"/>
      <c r="AJ249" s="1"/>
      <c r="AK249" s="1"/>
      <c r="AO249" s="1"/>
      <c r="AP249" s="1"/>
      <c r="AQ249" s="1"/>
      <c r="AR249" s="1"/>
    </row>
    <row r="250" spans="28:44" ht="12.75">
      <c r="AB250" s="1"/>
      <c r="AC250" s="1"/>
      <c r="AD250" s="1"/>
      <c r="AF250" s="1"/>
      <c r="AG250" s="1"/>
      <c r="AH250" s="1"/>
      <c r="AI250" s="1"/>
      <c r="AJ250" s="1"/>
      <c r="AK250" s="1"/>
      <c r="AO250" s="1"/>
      <c r="AP250" s="1"/>
      <c r="AQ250" s="1"/>
      <c r="AR250" s="1"/>
    </row>
    <row r="251" spans="28:44" ht="12.75">
      <c r="AB251" s="1"/>
      <c r="AC251" s="1"/>
      <c r="AD251" s="1"/>
      <c r="AF251" s="1"/>
      <c r="AG251" s="1"/>
      <c r="AH251" s="1"/>
      <c r="AI251" s="1"/>
      <c r="AJ251" s="1"/>
      <c r="AK251" s="1"/>
      <c r="AO251" s="1"/>
      <c r="AP251" s="1"/>
      <c r="AQ251" s="1"/>
      <c r="AR251" s="1"/>
    </row>
    <row r="252" spans="28:44" ht="12.75">
      <c r="AB252" s="1"/>
      <c r="AC252" s="1"/>
      <c r="AD252" s="1"/>
      <c r="AF252" s="1"/>
      <c r="AG252" s="1"/>
      <c r="AH252" s="1"/>
      <c r="AI252" s="1"/>
      <c r="AJ252" s="1"/>
      <c r="AK252" s="1"/>
      <c r="AO252" s="1"/>
      <c r="AP252" s="1"/>
      <c r="AQ252" s="1"/>
      <c r="AR252" s="1"/>
    </row>
    <row r="253" spans="28:44" ht="12.75">
      <c r="AB253" s="1"/>
      <c r="AC253" s="1"/>
      <c r="AD253" s="1"/>
      <c r="AF253" s="1"/>
      <c r="AG253" s="1"/>
      <c r="AH253" s="1"/>
      <c r="AI253" s="1"/>
      <c r="AJ253" s="1"/>
      <c r="AK253" s="1"/>
      <c r="AO253" s="1"/>
      <c r="AP253" s="1"/>
      <c r="AQ253" s="1"/>
      <c r="AR253" s="1"/>
    </row>
    <row r="254" spans="28:44" ht="12.75">
      <c r="AB254" s="1"/>
      <c r="AC254" s="1"/>
      <c r="AD254" s="1"/>
      <c r="AF254" s="1"/>
      <c r="AG254" s="1"/>
      <c r="AH254" s="1"/>
      <c r="AI254" s="1"/>
      <c r="AJ254" s="1"/>
      <c r="AK254" s="1"/>
      <c r="AO254" s="1"/>
      <c r="AP254" s="1"/>
      <c r="AQ254" s="1"/>
      <c r="AR254" s="1"/>
    </row>
    <row r="255" spans="28:44" ht="12.75">
      <c r="AB255" s="1"/>
      <c r="AC255" s="1"/>
      <c r="AD255" s="1"/>
      <c r="AF255" s="1"/>
      <c r="AG255" s="1"/>
      <c r="AH255" s="1"/>
      <c r="AI255" s="1"/>
      <c r="AJ255" s="1"/>
      <c r="AK255" s="1"/>
      <c r="AO255" s="1"/>
      <c r="AP255" s="1"/>
      <c r="AQ255" s="1"/>
      <c r="AR255" s="1"/>
    </row>
    <row r="256" spans="28:44" ht="12.75">
      <c r="AB256" s="1"/>
      <c r="AC256" s="1"/>
      <c r="AD256" s="1"/>
      <c r="AF256" s="1"/>
      <c r="AG256" s="1"/>
      <c r="AH256" s="1"/>
      <c r="AI256" s="1"/>
      <c r="AJ256" s="1"/>
      <c r="AK256" s="1"/>
      <c r="AO256" s="1"/>
      <c r="AP256" s="1"/>
      <c r="AQ256" s="1"/>
      <c r="AR256" s="1"/>
    </row>
    <row r="257" spans="28:44" ht="12.75">
      <c r="AB257" s="1"/>
      <c r="AC257" s="1"/>
      <c r="AD257" s="1"/>
      <c r="AF257" s="1"/>
      <c r="AG257" s="1"/>
      <c r="AH257" s="1"/>
      <c r="AI257" s="1"/>
      <c r="AJ257" s="1"/>
      <c r="AK257" s="1"/>
      <c r="AO257" s="1"/>
      <c r="AP257" s="1"/>
      <c r="AQ257" s="1"/>
      <c r="AR257" s="1"/>
    </row>
    <row r="258" spans="28:44" ht="12.75">
      <c r="AB258" s="1"/>
      <c r="AC258" s="1"/>
      <c r="AD258" s="1"/>
      <c r="AF258" s="1"/>
      <c r="AG258" s="1"/>
      <c r="AH258" s="1"/>
      <c r="AI258" s="1"/>
      <c r="AJ258" s="1"/>
      <c r="AK258" s="1"/>
      <c r="AO258" s="1"/>
      <c r="AP258" s="1"/>
      <c r="AQ258" s="1"/>
      <c r="AR258" s="1"/>
    </row>
    <row r="259" spans="28:44" ht="12.75">
      <c r="AB259" s="1"/>
      <c r="AC259" s="1"/>
      <c r="AD259" s="1"/>
      <c r="AF259" s="1"/>
      <c r="AG259" s="1"/>
      <c r="AH259" s="1"/>
      <c r="AI259" s="1"/>
      <c r="AJ259" s="1"/>
      <c r="AK259" s="1"/>
      <c r="AO259" s="1"/>
      <c r="AP259" s="1"/>
      <c r="AQ259" s="1"/>
      <c r="AR259" s="1"/>
    </row>
    <row r="260" spans="28:44" ht="12.75">
      <c r="AB260" s="1"/>
      <c r="AC260" s="1"/>
      <c r="AD260" s="1"/>
      <c r="AF260" s="1"/>
      <c r="AG260" s="1"/>
      <c r="AH260" s="1"/>
      <c r="AI260" s="1"/>
      <c r="AJ260" s="1"/>
      <c r="AK260" s="1"/>
      <c r="AO260" s="1"/>
      <c r="AP260" s="1"/>
      <c r="AQ260" s="1"/>
      <c r="AR260" s="1"/>
    </row>
    <row r="261" spans="28:44" ht="12.75">
      <c r="AB261" s="1"/>
      <c r="AC261" s="1"/>
      <c r="AD261" s="1"/>
      <c r="AF261" s="1"/>
      <c r="AG261" s="1"/>
      <c r="AH261" s="1"/>
      <c r="AI261" s="1"/>
      <c r="AJ261" s="1"/>
      <c r="AK261" s="1"/>
      <c r="AO261" s="1"/>
      <c r="AP261" s="1"/>
      <c r="AQ261" s="1"/>
      <c r="AR261" s="1"/>
    </row>
    <row r="262" spans="28:44" ht="12.75">
      <c r="AB262" s="1"/>
      <c r="AC262" s="1"/>
      <c r="AD262" s="1"/>
      <c r="AF262" s="1"/>
      <c r="AG262" s="1"/>
      <c r="AH262" s="1"/>
      <c r="AI262" s="1"/>
      <c r="AJ262" s="1"/>
      <c r="AK262" s="1"/>
      <c r="AO262" s="1"/>
      <c r="AP262" s="1"/>
      <c r="AQ262" s="1"/>
      <c r="AR262" s="1"/>
    </row>
    <row r="263" spans="28:44" ht="12.75">
      <c r="AB263" s="1"/>
      <c r="AC263" s="1"/>
      <c r="AD263" s="1"/>
      <c r="AF263" s="1"/>
      <c r="AG263" s="1"/>
      <c r="AH263" s="1"/>
      <c r="AI263" s="1"/>
      <c r="AJ263" s="1"/>
      <c r="AK263" s="1"/>
      <c r="AO263" s="1"/>
      <c r="AP263" s="1"/>
      <c r="AQ263" s="1"/>
      <c r="AR263" s="1"/>
    </row>
    <row r="264" spans="28:44" ht="12.75">
      <c r="AB264" s="1"/>
      <c r="AC264" s="1"/>
      <c r="AD264" s="1"/>
      <c r="AF264" s="1"/>
      <c r="AG264" s="1"/>
      <c r="AH264" s="1"/>
      <c r="AI264" s="1"/>
      <c r="AJ264" s="1"/>
      <c r="AK264" s="1"/>
      <c r="AO264" s="1"/>
      <c r="AP264" s="1"/>
      <c r="AQ264" s="1"/>
      <c r="AR264" s="1"/>
    </row>
    <row r="265" spans="28:44" ht="12.75">
      <c r="AB265" s="1"/>
      <c r="AC265" s="1"/>
      <c r="AD265" s="1"/>
      <c r="AF265" s="1"/>
      <c r="AG265" s="1"/>
      <c r="AH265" s="1"/>
      <c r="AI265" s="1"/>
      <c r="AJ265" s="1"/>
      <c r="AK265" s="1"/>
      <c r="AO265" s="1"/>
      <c r="AP265" s="1"/>
      <c r="AQ265" s="1"/>
      <c r="AR265" s="1"/>
    </row>
    <row r="266" spans="28:44" ht="12.75">
      <c r="AB266" s="1"/>
      <c r="AC266" s="1"/>
      <c r="AD266" s="1"/>
      <c r="AF266" s="1"/>
      <c r="AG266" s="1"/>
      <c r="AH266" s="1"/>
      <c r="AI266" s="1"/>
      <c r="AJ266" s="1"/>
      <c r="AK266" s="1"/>
      <c r="AO266" s="1"/>
      <c r="AP266" s="1"/>
      <c r="AQ266" s="1"/>
      <c r="AR266" s="1"/>
    </row>
    <row r="267" spans="28:44" ht="12.75">
      <c r="AB267" s="1"/>
      <c r="AC267" s="1"/>
      <c r="AD267" s="1"/>
      <c r="AF267" s="1"/>
      <c r="AG267" s="1"/>
      <c r="AH267" s="1"/>
      <c r="AI267" s="1"/>
      <c r="AJ267" s="1"/>
      <c r="AK267" s="1"/>
      <c r="AO267" s="1"/>
      <c r="AP267" s="1"/>
      <c r="AQ267" s="1"/>
      <c r="AR267" s="1"/>
    </row>
    <row r="268" spans="28:44" ht="12.75">
      <c r="AB268" s="1"/>
      <c r="AC268" s="1"/>
      <c r="AD268" s="1"/>
      <c r="AF268" s="1"/>
      <c r="AG268" s="1"/>
      <c r="AH268" s="1"/>
      <c r="AI268" s="1"/>
      <c r="AJ268" s="1"/>
      <c r="AK268" s="1"/>
      <c r="AO268" s="1"/>
      <c r="AP268" s="1"/>
      <c r="AQ268" s="1"/>
      <c r="AR268" s="1"/>
    </row>
    <row r="269" spans="28:44" ht="12.75">
      <c r="AB269" s="1"/>
      <c r="AC269" s="1"/>
      <c r="AD269" s="1"/>
      <c r="AF269" s="1"/>
      <c r="AG269" s="1"/>
      <c r="AH269" s="1"/>
      <c r="AI269" s="1"/>
      <c r="AJ269" s="1"/>
      <c r="AK269" s="1"/>
      <c r="AO269" s="1"/>
      <c r="AP269" s="1"/>
      <c r="AQ269" s="1"/>
      <c r="AR269" s="1"/>
    </row>
    <row r="270" spans="28:44" ht="12.75">
      <c r="AB270" s="1"/>
      <c r="AC270" s="1"/>
      <c r="AD270" s="1"/>
      <c r="AF270" s="1"/>
      <c r="AG270" s="1"/>
      <c r="AH270" s="1"/>
      <c r="AI270" s="1"/>
      <c r="AJ270" s="1"/>
      <c r="AK270" s="1"/>
      <c r="AO270" s="1"/>
      <c r="AP270" s="1"/>
      <c r="AQ270" s="1"/>
      <c r="AR270" s="1"/>
    </row>
    <row r="271" spans="28:44" ht="12.75">
      <c r="AB271" s="1"/>
      <c r="AC271" s="1"/>
      <c r="AD271" s="1"/>
      <c r="AF271" s="1"/>
      <c r="AG271" s="1"/>
      <c r="AH271" s="1"/>
      <c r="AI271" s="1"/>
      <c r="AJ271" s="1"/>
      <c r="AK271" s="1"/>
      <c r="AO271" s="1"/>
      <c r="AP271" s="1"/>
      <c r="AQ271" s="1"/>
      <c r="AR271" s="1"/>
    </row>
    <row r="272" spans="28:44" ht="12.75">
      <c r="AB272" s="1"/>
      <c r="AC272" s="1"/>
      <c r="AD272" s="1"/>
      <c r="AF272" s="1"/>
      <c r="AG272" s="1"/>
      <c r="AH272" s="1"/>
      <c r="AI272" s="1"/>
      <c r="AJ272" s="1"/>
      <c r="AK272" s="1"/>
      <c r="AO272" s="1"/>
      <c r="AP272" s="1"/>
      <c r="AQ272" s="1"/>
      <c r="AR272" s="1"/>
    </row>
    <row r="273" spans="28:44" ht="12.75">
      <c r="AB273" s="1"/>
      <c r="AC273" s="1"/>
      <c r="AD273" s="1"/>
      <c r="AF273" s="1"/>
      <c r="AG273" s="1"/>
      <c r="AH273" s="1"/>
      <c r="AI273" s="1"/>
      <c r="AJ273" s="1"/>
      <c r="AK273" s="1"/>
      <c r="AO273" s="1"/>
      <c r="AP273" s="1"/>
      <c r="AQ273" s="1"/>
      <c r="AR273" s="1"/>
    </row>
    <row r="274" spans="28:44" ht="12.75">
      <c r="AB274" s="1"/>
      <c r="AC274" s="1"/>
      <c r="AD274" s="1"/>
      <c r="AF274" s="1"/>
      <c r="AG274" s="1"/>
      <c r="AH274" s="1"/>
      <c r="AI274" s="1"/>
      <c r="AJ274" s="1"/>
      <c r="AK274" s="1"/>
      <c r="AO274" s="1"/>
      <c r="AP274" s="1"/>
      <c r="AQ274" s="1"/>
      <c r="AR274" s="1"/>
    </row>
    <row r="275" spans="28:44" ht="12.75">
      <c r="AB275" s="1"/>
      <c r="AC275" s="1"/>
      <c r="AD275" s="1"/>
      <c r="AF275" s="1"/>
      <c r="AG275" s="1"/>
      <c r="AH275" s="1"/>
      <c r="AI275" s="1"/>
      <c r="AJ275" s="1"/>
      <c r="AK275" s="1"/>
      <c r="AO275" s="1"/>
      <c r="AP275" s="1"/>
      <c r="AQ275" s="1"/>
      <c r="AR275" s="1"/>
    </row>
    <row r="276" spans="28:44" ht="12.75">
      <c r="AB276" s="1"/>
      <c r="AC276" s="1"/>
      <c r="AD276" s="1"/>
      <c r="AF276" s="1"/>
      <c r="AG276" s="1"/>
      <c r="AH276" s="1"/>
      <c r="AI276" s="1"/>
      <c r="AJ276" s="1"/>
      <c r="AK276" s="1"/>
      <c r="AO276" s="1"/>
      <c r="AP276" s="1"/>
      <c r="AQ276" s="1"/>
      <c r="AR276" s="1"/>
    </row>
    <row r="277" spans="28:44" ht="12.75">
      <c r="AB277" s="1"/>
      <c r="AC277" s="1"/>
      <c r="AD277" s="1"/>
      <c r="AF277" s="1"/>
      <c r="AG277" s="1"/>
      <c r="AH277" s="1"/>
      <c r="AI277" s="1"/>
      <c r="AJ277" s="1"/>
      <c r="AK277" s="1"/>
      <c r="AO277" s="1"/>
      <c r="AP277" s="1"/>
      <c r="AQ277" s="1"/>
      <c r="AR277" s="1"/>
    </row>
    <row r="278" spans="28:44" ht="12.75">
      <c r="AB278" s="1"/>
      <c r="AC278" s="1"/>
      <c r="AD278" s="1"/>
      <c r="AF278" s="1"/>
      <c r="AG278" s="1"/>
      <c r="AH278" s="1"/>
      <c r="AI278" s="1"/>
      <c r="AJ278" s="1"/>
      <c r="AK278" s="1"/>
      <c r="AO278" s="1"/>
      <c r="AP278" s="1"/>
      <c r="AQ278" s="1"/>
      <c r="AR278" s="1"/>
    </row>
    <row r="279" spans="28:44" ht="12.75">
      <c r="AB279" s="1"/>
      <c r="AC279" s="1"/>
      <c r="AD279" s="1"/>
      <c r="AF279" s="1"/>
      <c r="AG279" s="1"/>
      <c r="AH279" s="1"/>
      <c r="AI279" s="1"/>
      <c r="AJ279" s="1"/>
      <c r="AK279" s="1"/>
      <c r="AO279" s="1"/>
      <c r="AP279" s="1"/>
      <c r="AQ279" s="1"/>
      <c r="AR279" s="1"/>
    </row>
    <row r="280" spans="28:44" ht="12.75">
      <c r="AB280" s="1"/>
      <c r="AC280" s="1"/>
      <c r="AD280" s="1"/>
      <c r="AF280" s="1"/>
      <c r="AG280" s="1"/>
      <c r="AH280" s="1"/>
      <c r="AI280" s="1"/>
      <c r="AJ280" s="1"/>
      <c r="AK280" s="1"/>
      <c r="AO280" s="1"/>
      <c r="AP280" s="1"/>
      <c r="AQ280" s="1"/>
      <c r="AR280" s="1"/>
    </row>
    <row r="281" spans="28:44" ht="12.75">
      <c r="AB281" s="1"/>
      <c r="AC281" s="1"/>
      <c r="AD281" s="1"/>
      <c r="AF281" s="1"/>
      <c r="AG281" s="1"/>
      <c r="AH281" s="1"/>
      <c r="AI281" s="1"/>
      <c r="AJ281" s="1"/>
      <c r="AK281" s="1"/>
      <c r="AO281" s="1"/>
      <c r="AP281" s="1"/>
      <c r="AQ281" s="1"/>
      <c r="AR281" s="1"/>
    </row>
    <row r="282" spans="28:44" ht="12.75">
      <c r="AB282" s="1"/>
      <c r="AC282" s="1"/>
      <c r="AD282" s="1"/>
      <c r="AF282" s="1"/>
      <c r="AG282" s="1"/>
      <c r="AH282" s="1"/>
      <c r="AI282" s="1"/>
      <c r="AJ282" s="1"/>
      <c r="AK282" s="1"/>
      <c r="AO282" s="1"/>
      <c r="AP282" s="1"/>
      <c r="AQ282" s="1"/>
      <c r="AR282" s="1"/>
    </row>
    <row r="283" spans="28:44" ht="12.75">
      <c r="AB283" s="1"/>
      <c r="AC283" s="1"/>
      <c r="AD283" s="1"/>
      <c r="AF283" s="1"/>
      <c r="AG283" s="1"/>
      <c r="AH283" s="1"/>
      <c r="AI283" s="1"/>
      <c r="AJ283" s="1"/>
      <c r="AK283" s="1"/>
      <c r="AO283" s="1"/>
      <c r="AP283" s="1"/>
      <c r="AQ283" s="1"/>
      <c r="AR283" s="1"/>
    </row>
    <row r="284" spans="28:44" ht="12.75">
      <c r="AB284" s="1"/>
      <c r="AC284" s="1"/>
      <c r="AD284" s="1"/>
      <c r="AF284" s="1"/>
      <c r="AG284" s="1"/>
      <c r="AH284" s="1"/>
      <c r="AI284" s="1"/>
      <c r="AJ284" s="1"/>
      <c r="AK284" s="1"/>
      <c r="AO284" s="1"/>
      <c r="AP284" s="1"/>
      <c r="AQ284" s="1"/>
      <c r="AR284" s="1"/>
    </row>
    <row r="285" spans="28:44" ht="12.75">
      <c r="AB285" s="1"/>
      <c r="AC285" s="1"/>
      <c r="AD285" s="1"/>
      <c r="AF285" s="1"/>
      <c r="AG285" s="1"/>
      <c r="AH285" s="1"/>
      <c r="AI285" s="1"/>
      <c r="AJ285" s="1"/>
      <c r="AK285" s="1"/>
      <c r="AO285" s="1"/>
      <c r="AP285" s="1"/>
      <c r="AQ285" s="1"/>
      <c r="AR285" s="1"/>
    </row>
    <row r="286" spans="28:44" ht="12.75">
      <c r="AB286" s="1"/>
      <c r="AC286" s="1"/>
      <c r="AD286" s="1"/>
      <c r="AF286" s="1"/>
      <c r="AG286" s="1"/>
      <c r="AH286" s="1"/>
      <c r="AI286" s="1"/>
      <c r="AJ286" s="1"/>
      <c r="AK286" s="1"/>
      <c r="AO286" s="1"/>
      <c r="AP286" s="1"/>
      <c r="AQ286" s="1"/>
      <c r="AR286" s="1"/>
    </row>
    <row r="287" spans="28:44" ht="12.75">
      <c r="AB287" s="1"/>
      <c r="AC287" s="1"/>
      <c r="AD287" s="1"/>
      <c r="AF287" s="1"/>
      <c r="AG287" s="1"/>
      <c r="AH287" s="1"/>
      <c r="AI287" s="1"/>
      <c r="AJ287" s="1"/>
      <c r="AK287" s="1"/>
      <c r="AO287" s="1"/>
      <c r="AP287" s="1"/>
      <c r="AQ287" s="1"/>
      <c r="AR287" s="1"/>
    </row>
    <row r="288" spans="28:44" ht="12.75">
      <c r="AB288" s="1"/>
      <c r="AC288" s="1"/>
      <c r="AD288" s="1"/>
      <c r="AF288" s="1"/>
      <c r="AG288" s="1"/>
      <c r="AH288" s="1"/>
      <c r="AI288" s="1"/>
      <c r="AJ288" s="1"/>
      <c r="AK288" s="1"/>
      <c r="AO288" s="1"/>
      <c r="AP288" s="1"/>
      <c r="AQ288" s="1"/>
      <c r="AR288" s="1"/>
    </row>
    <row r="289" spans="28:44" ht="12.75">
      <c r="AB289" s="1"/>
      <c r="AC289" s="1"/>
      <c r="AD289" s="1"/>
      <c r="AF289" s="1"/>
      <c r="AG289" s="1"/>
      <c r="AH289" s="1"/>
      <c r="AI289" s="1"/>
      <c r="AJ289" s="1"/>
      <c r="AK289" s="1"/>
      <c r="AO289" s="1"/>
      <c r="AP289" s="1"/>
      <c r="AQ289" s="1"/>
      <c r="AR289" s="1"/>
    </row>
    <row r="290" spans="28:44" ht="12.75">
      <c r="AB290" s="1"/>
      <c r="AC290" s="1"/>
      <c r="AD290" s="1"/>
      <c r="AF290" s="1"/>
      <c r="AG290" s="1"/>
      <c r="AH290" s="1"/>
      <c r="AI290" s="1"/>
      <c r="AJ290" s="1"/>
      <c r="AK290" s="1"/>
      <c r="AO290" s="1"/>
      <c r="AP290" s="1"/>
      <c r="AQ290" s="1"/>
      <c r="AR290" s="1"/>
    </row>
    <row r="291" spans="28:44" ht="12.75">
      <c r="AB291" s="1"/>
      <c r="AC291" s="1"/>
      <c r="AD291" s="1"/>
      <c r="AF291" s="1"/>
      <c r="AG291" s="1"/>
      <c r="AH291" s="1"/>
      <c r="AI291" s="1"/>
      <c r="AJ291" s="1"/>
      <c r="AK291" s="1"/>
      <c r="AO291" s="1"/>
      <c r="AP291" s="1"/>
      <c r="AQ291" s="1"/>
      <c r="AR291" s="1"/>
    </row>
    <row r="292" spans="28:44" ht="12.75">
      <c r="AB292" s="1"/>
      <c r="AC292" s="1"/>
      <c r="AD292" s="1"/>
      <c r="AF292" s="1"/>
      <c r="AG292" s="1"/>
      <c r="AH292" s="1"/>
      <c r="AI292" s="1"/>
      <c r="AJ292" s="1"/>
      <c r="AK292" s="1"/>
      <c r="AO292" s="1"/>
      <c r="AP292" s="1"/>
      <c r="AQ292" s="1"/>
      <c r="AR292" s="1"/>
    </row>
    <row r="293" spans="28:44" ht="12.75">
      <c r="AB293" s="1"/>
      <c r="AC293" s="1"/>
      <c r="AD293" s="1"/>
      <c r="AF293" s="1"/>
      <c r="AG293" s="1"/>
      <c r="AH293" s="1"/>
      <c r="AI293" s="1"/>
      <c r="AJ293" s="1"/>
      <c r="AK293" s="1"/>
      <c r="AO293" s="1"/>
      <c r="AP293" s="1"/>
      <c r="AQ293" s="1"/>
      <c r="AR293" s="1"/>
    </row>
    <row r="294" spans="28:44" ht="12.75">
      <c r="AB294" s="1"/>
      <c r="AC294" s="1"/>
      <c r="AD294" s="1"/>
      <c r="AF294" s="1"/>
      <c r="AG294" s="1"/>
      <c r="AH294" s="1"/>
      <c r="AI294" s="1"/>
      <c r="AJ294" s="1"/>
      <c r="AK294" s="1"/>
      <c r="AO294" s="1"/>
      <c r="AP294" s="1"/>
      <c r="AQ294" s="1"/>
      <c r="AR294" s="1"/>
    </row>
    <row r="295" spans="28:44" ht="12.75">
      <c r="AB295" s="1"/>
      <c r="AC295" s="1"/>
      <c r="AD295" s="1"/>
      <c r="AF295" s="1"/>
      <c r="AG295" s="1"/>
      <c r="AH295" s="1"/>
      <c r="AI295" s="1"/>
      <c r="AJ295" s="1"/>
      <c r="AK295" s="1"/>
      <c r="AO295" s="1"/>
      <c r="AP295" s="1"/>
      <c r="AQ295" s="1"/>
      <c r="AR295" s="1"/>
    </row>
    <row r="296" spans="28:44" ht="12.75">
      <c r="AB296" s="1"/>
      <c r="AC296" s="1"/>
      <c r="AD296" s="1"/>
      <c r="AF296" s="1"/>
      <c r="AG296" s="1"/>
      <c r="AH296" s="1"/>
      <c r="AI296" s="1"/>
      <c r="AJ296" s="1"/>
      <c r="AK296" s="1"/>
      <c r="AO296" s="1"/>
      <c r="AP296" s="1"/>
      <c r="AQ296" s="1"/>
      <c r="AR296" s="1"/>
    </row>
    <row r="297" spans="28:44" ht="12.75">
      <c r="AB297" s="1"/>
      <c r="AC297" s="1"/>
      <c r="AD297" s="1"/>
      <c r="AF297" s="1"/>
      <c r="AG297" s="1"/>
      <c r="AH297" s="1"/>
      <c r="AI297" s="1"/>
      <c r="AJ297" s="1"/>
      <c r="AK297" s="1"/>
      <c r="AO297" s="1"/>
      <c r="AP297" s="1"/>
      <c r="AQ297" s="1"/>
      <c r="AR297" s="1"/>
    </row>
    <row r="298" spans="28:44" ht="12.75">
      <c r="AB298" s="1"/>
      <c r="AC298" s="1"/>
      <c r="AD298" s="1"/>
      <c r="AF298" s="1"/>
      <c r="AG298" s="1"/>
      <c r="AH298" s="1"/>
      <c r="AI298" s="1"/>
      <c r="AJ298" s="1"/>
      <c r="AK298" s="1"/>
      <c r="AO298" s="1"/>
      <c r="AP298" s="1"/>
      <c r="AQ298" s="1"/>
      <c r="AR298" s="1"/>
    </row>
    <row r="299" spans="28:44" ht="12.75">
      <c r="AB299" s="1"/>
      <c r="AC299" s="1"/>
      <c r="AD299" s="1"/>
      <c r="AF299" s="1"/>
      <c r="AG299" s="1"/>
      <c r="AH299" s="1"/>
      <c r="AI299" s="1"/>
      <c r="AJ299" s="1"/>
      <c r="AK299" s="1"/>
      <c r="AO299" s="1"/>
      <c r="AP299" s="1"/>
      <c r="AQ299" s="1"/>
      <c r="AR299" s="1"/>
    </row>
    <row r="300" spans="28:44" ht="12.75">
      <c r="AB300" s="1"/>
      <c r="AC300" s="1"/>
      <c r="AD300" s="1"/>
      <c r="AF300" s="1"/>
      <c r="AG300" s="1"/>
      <c r="AH300" s="1"/>
      <c r="AI300" s="1"/>
      <c r="AJ300" s="1"/>
      <c r="AK300" s="1"/>
      <c r="AO300" s="1"/>
      <c r="AP300" s="1"/>
      <c r="AQ300" s="1"/>
      <c r="AR300" s="1"/>
    </row>
    <row r="301" spans="28:44" ht="12.75">
      <c r="AB301" s="1"/>
      <c r="AC301" s="1"/>
      <c r="AD301" s="1"/>
      <c r="AF301" s="1"/>
      <c r="AG301" s="1"/>
      <c r="AH301" s="1"/>
      <c r="AI301" s="1"/>
      <c r="AJ301" s="1"/>
      <c r="AK301" s="1"/>
      <c r="AO301" s="1"/>
      <c r="AP301" s="1"/>
      <c r="AQ301" s="1"/>
      <c r="AR301" s="1"/>
    </row>
    <row r="302" spans="28:44" ht="12.75">
      <c r="AB302" s="1"/>
      <c r="AC302" s="1"/>
      <c r="AD302" s="1"/>
      <c r="AF302" s="1"/>
      <c r="AG302" s="1"/>
      <c r="AH302" s="1"/>
      <c r="AI302" s="1"/>
      <c r="AJ302" s="1"/>
      <c r="AK302" s="1"/>
      <c r="AO302" s="1"/>
      <c r="AP302" s="1"/>
      <c r="AQ302" s="1"/>
      <c r="AR302" s="1"/>
    </row>
    <row r="303" spans="28:44" ht="12.75">
      <c r="AB303" s="1"/>
      <c r="AC303" s="1"/>
      <c r="AD303" s="1"/>
      <c r="AF303" s="1"/>
      <c r="AG303" s="1"/>
      <c r="AH303" s="1"/>
      <c r="AI303" s="1"/>
      <c r="AJ303" s="1"/>
      <c r="AK303" s="1"/>
      <c r="AO303" s="1"/>
      <c r="AP303" s="1"/>
      <c r="AQ303" s="1"/>
      <c r="AR303" s="1"/>
    </row>
    <row r="304" spans="28:44" ht="12.75">
      <c r="AB304" s="1"/>
      <c r="AC304" s="1"/>
      <c r="AD304" s="1"/>
      <c r="AF304" s="1"/>
      <c r="AG304" s="1"/>
      <c r="AH304" s="1"/>
      <c r="AI304" s="1"/>
      <c r="AJ304" s="1"/>
      <c r="AK304" s="1"/>
      <c r="AO304" s="1"/>
      <c r="AP304" s="1"/>
      <c r="AQ304" s="1"/>
      <c r="AR304" s="1"/>
    </row>
    <row r="305" spans="28:44" ht="12.75">
      <c r="AB305" s="1"/>
      <c r="AC305" s="1"/>
      <c r="AD305" s="1"/>
      <c r="AF305" s="1"/>
      <c r="AG305" s="1"/>
      <c r="AH305" s="1"/>
      <c r="AI305" s="1"/>
      <c r="AJ305" s="1"/>
      <c r="AK305" s="1"/>
      <c r="AO305" s="1"/>
      <c r="AP305" s="1"/>
      <c r="AQ305" s="1"/>
      <c r="AR305" s="1"/>
    </row>
    <row r="306" spans="28:44" ht="12.75">
      <c r="AB306" s="1"/>
      <c r="AC306" s="1"/>
      <c r="AD306" s="1"/>
      <c r="AF306" s="1"/>
      <c r="AG306" s="1"/>
      <c r="AH306" s="1"/>
      <c r="AI306" s="1"/>
      <c r="AJ306" s="1"/>
      <c r="AK306" s="1"/>
      <c r="AO306" s="1"/>
      <c r="AP306" s="1"/>
      <c r="AQ306" s="1"/>
      <c r="AR306" s="1"/>
    </row>
    <row r="307" spans="28:44" ht="12.75">
      <c r="AB307" s="1"/>
      <c r="AC307" s="1"/>
      <c r="AD307" s="1"/>
      <c r="AF307" s="1"/>
      <c r="AG307" s="1"/>
      <c r="AH307" s="1"/>
      <c r="AI307" s="1"/>
      <c r="AJ307" s="1"/>
      <c r="AK307" s="1"/>
      <c r="AO307" s="1"/>
      <c r="AP307" s="1"/>
      <c r="AQ307" s="1"/>
      <c r="AR307" s="1"/>
    </row>
    <row r="308" spans="28:44" ht="12.75">
      <c r="AB308" s="1"/>
      <c r="AC308" s="1"/>
      <c r="AD308" s="1"/>
      <c r="AF308" s="1"/>
      <c r="AG308" s="1"/>
      <c r="AH308" s="1"/>
      <c r="AI308" s="1"/>
      <c r="AJ308" s="1"/>
      <c r="AK308" s="1"/>
      <c r="AO308" s="1"/>
      <c r="AP308" s="1"/>
      <c r="AQ308" s="1"/>
      <c r="AR308" s="1"/>
    </row>
    <row r="309" spans="28:44" ht="12.75">
      <c r="AB309" s="1"/>
      <c r="AC309" s="1"/>
      <c r="AD309" s="1"/>
      <c r="AF309" s="1"/>
      <c r="AG309" s="1"/>
      <c r="AH309" s="1"/>
      <c r="AI309" s="1"/>
      <c r="AJ309" s="1"/>
      <c r="AK309" s="1"/>
      <c r="AO309" s="1"/>
      <c r="AP309" s="1"/>
      <c r="AQ309" s="1"/>
      <c r="AR309" s="1"/>
    </row>
    <row r="310" spans="28:44" ht="12.75">
      <c r="AB310" s="1"/>
      <c r="AC310" s="1"/>
      <c r="AD310" s="1"/>
      <c r="AF310" s="1"/>
      <c r="AG310" s="1"/>
      <c r="AH310" s="1"/>
      <c r="AI310" s="1"/>
      <c r="AJ310" s="1"/>
      <c r="AK310" s="1"/>
      <c r="AO310" s="1"/>
      <c r="AP310" s="1"/>
      <c r="AQ310" s="1"/>
      <c r="AR310" s="1"/>
    </row>
    <row r="311" spans="28:44" ht="12.75">
      <c r="AB311" s="1"/>
      <c r="AC311" s="1"/>
      <c r="AD311" s="1"/>
      <c r="AF311" s="1"/>
      <c r="AG311" s="1"/>
      <c r="AH311" s="1"/>
      <c r="AI311" s="1"/>
      <c r="AJ311" s="1"/>
      <c r="AK311" s="1"/>
      <c r="AO311" s="1"/>
      <c r="AP311" s="1"/>
      <c r="AQ311" s="1"/>
      <c r="AR311" s="1"/>
    </row>
    <row r="312" spans="28:44" ht="12.75">
      <c r="AB312" s="1"/>
      <c r="AC312" s="1"/>
      <c r="AD312" s="1"/>
      <c r="AF312" s="1"/>
      <c r="AG312" s="1"/>
      <c r="AH312" s="1"/>
      <c r="AI312" s="1"/>
      <c r="AJ312" s="1"/>
      <c r="AK312" s="1"/>
      <c r="AO312" s="1"/>
      <c r="AP312" s="1"/>
      <c r="AQ312" s="1"/>
      <c r="AR312" s="1"/>
    </row>
    <row r="313" spans="28:44" ht="12.75">
      <c r="AB313" s="1"/>
      <c r="AC313" s="1"/>
      <c r="AD313" s="1"/>
      <c r="AF313" s="1"/>
      <c r="AG313" s="1"/>
      <c r="AH313" s="1"/>
      <c r="AI313" s="1"/>
      <c r="AJ313" s="1"/>
      <c r="AK313" s="1"/>
      <c r="AO313" s="1"/>
      <c r="AP313" s="1"/>
      <c r="AQ313" s="1"/>
      <c r="AR313" s="1"/>
    </row>
    <row r="314" spans="28:44" ht="12.75">
      <c r="AB314" s="1"/>
      <c r="AC314" s="1"/>
      <c r="AD314" s="1"/>
      <c r="AF314" s="1"/>
      <c r="AG314" s="1"/>
      <c r="AH314" s="1"/>
      <c r="AI314" s="1"/>
      <c r="AJ314" s="1"/>
      <c r="AK314" s="1"/>
      <c r="AO314" s="1"/>
      <c r="AP314" s="1"/>
      <c r="AQ314" s="1"/>
      <c r="AR314" s="1"/>
    </row>
    <row r="315" spans="28:44" ht="12.75">
      <c r="AB315" s="1"/>
      <c r="AC315" s="1"/>
      <c r="AD315" s="1"/>
      <c r="AF315" s="1"/>
      <c r="AG315" s="1"/>
      <c r="AH315" s="1"/>
      <c r="AI315" s="1"/>
      <c r="AJ315" s="1"/>
      <c r="AK315" s="1"/>
      <c r="AO315" s="1"/>
      <c r="AP315" s="1"/>
      <c r="AQ315" s="1"/>
      <c r="AR315" s="1"/>
    </row>
    <row r="316" spans="28:44" ht="12.75">
      <c r="AB316" s="1"/>
      <c r="AC316" s="1"/>
      <c r="AD316" s="1"/>
      <c r="AF316" s="1"/>
      <c r="AG316" s="1"/>
      <c r="AH316" s="1"/>
      <c r="AI316" s="1"/>
      <c r="AJ316" s="1"/>
      <c r="AK316" s="1"/>
      <c r="AO316" s="1"/>
      <c r="AP316" s="1"/>
      <c r="AQ316" s="1"/>
      <c r="AR316" s="1"/>
    </row>
    <row r="317" spans="28:44" ht="12.75">
      <c r="AB317" s="1"/>
      <c r="AC317" s="1"/>
      <c r="AD317" s="1"/>
      <c r="AF317" s="1"/>
      <c r="AG317" s="1"/>
      <c r="AH317" s="1"/>
      <c r="AI317" s="1"/>
      <c r="AJ317" s="1"/>
      <c r="AK317" s="1"/>
      <c r="AO317" s="1"/>
      <c r="AP317" s="1"/>
      <c r="AQ317" s="1"/>
      <c r="AR317" s="1"/>
    </row>
    <row r="318" spans="28:44" ht="12.75">
      <c r="AB318" s="1"/>
      <c r="AC318" s="1"/>
      <c r="AD318" s="1"/>
      <c r="AF318" s="1"/>
      <c r="AG318" s="1"/>
      <c r="AH318" s="1"/>
      <c r="AI318" s="1"/>
      <c r="AJ318" s="1"/>
      <c r="AK318" s="1"/>
      <c r="AO318" s="1"/>
      <c r="AP318" s="1"/>
      <c r="AQ318" s="1"/>
      <c r="AR318" s="1"/>
    </row>
    <row r="319" spans="28:44" ht="12.75">
      <c r="AB319" s="1"/>
      <c r="AC319" s="1"/>
      <c r="AD319" s="1"/>
      <c r="AF319" s="1"/>
      <c r="AG319" s="1"/>
      <c r="AH319" s="1"/>
      <c r="AI319" s="1"/>
      <c r="AJ319" s="1"/>
      <c r="AK319" s="1"/>
      <c r="AO319" s="1"/>
      <c r="AP319" s="1"/>
      <c r="AQ319" s="1"/>
      <c r="AR319" s="1"/>
    </row>
    <row r="320" spans="28:44" ht="12.75">
      <c r="AB320" s="1"/>
      <c r="AC320" s="1"/>
      <c r="AD320" s="1"/>
      <c r="AF320" s="1"/>
      <c r="AG320" s="1"/>
      <c r="AH320" s="1"/>
      <c r="AI320" s="1"/>
      <c r="AJ320" s="1"/>
      <c r="AK320" s="1"/>
      <c r="AO320" s="1"/>
      <c r="AP320" s="1"/>
      <c r="AQ320" s="1"/>
      <c r="AR320" s="1"/>
    </row>
    <row r="321" spans="28:44" ht="12.75">
      <c r="AB321" s="1"/>
      <c r="AC321" s="1"/>
      <c r="AD321" s="1"/>
      <c r="AF321" s="1"/>
      <c r="AG321" s="1"/>
      <c r="AH321" s="1"/>
      <c r="AI321" s="1"/>
      <c r="AJ321" s="1"/>
      <c r="AK321" s="1"/>
      <c r="AO321" s="1"/>
      <c r="AP321" s="1"/>
      <c r="AQ321" s="1"/>
      <c r="AR321" s="1"/>
    </row>
    <row r="322" spans="28:44" ht="12.75">
      <c r="AB322" s="1"/>
      <c r="AC322" s="1"/>
      <c r="AD322" s="1"/>
      <c r="AF322" s="1"/>
      <c r="AG322" s="1"/>
      <c r="AH322" s="1"/>
      <c r="AI322" s="1"/>
      <c r="AJ322" s="1"/>
      <c r="AK322" s="1"/>
      <c r="AO322" s="1"/>
      <c r="AP322" s="1"/>
      <c r="AQ322" s="1"/>
      <c r="AR322" s="1"/>
    </row>
    <row r="323" spans="28:44" ht="12.75">
      <c r="AB323" s="1"/>
      <c r="AC323" s="1"/>
      <c r="AD323" s="1"/>
      <c r="AF323" s="1"/>
      <c r="AG323" s="1"/>
      <c r="AH323" s="1"/>
      <c r="AI323" s="1"/>
      <c r="AJ323" s="1"/>
      <c r="AK323" s="1"/>
      <c r="AO323" s="1"/>
      <c r="AP323" s="1"/>
      <c r="AQ323" s="1"/>
      <c r="AR323" s="1"/>
    </row>
    <row r="324" spans="28:44" ht="12.75">
      <c r="AB324" s="1"/>
      <c r="AC324" s="1"/>
      <c r="AD324" s="1"/>
      <c r="AF324" s="1"/>
      <c r="AG324" s="1"/>
      <c r="AH324" s="1"/>
      <c r="AI324" s="1"/>
      <c r="AJ324" s="1"/>
      <c r="AK324" s="1"/>
      <c r="AO324" s="1"/>
      <c r="AP324" s="1"/>
      <c r="AQ324" s="1"/>
      <c r="AR324" s="1"/>
    </row>
    <row r="325" spans="28:44" ht="12.75">
      <c r="AB325" s="1"/>
      <c r="AC325" s="1"/>
      <c r="AD325" s="1"/>
      <c r="AF325" s="1"/>
      <c r="AG325" s="1"/>
      <c r="AH325" s="1"/>
      <c r="AI325" s="1"/>
      <c r="AJ325" s="1"/>
      <c r="AK325" s="1"/>
      <c r="AO325" s="1"/>
      <c r="AP325" s="1"/>
      <c r="AQ325" s="1"/>
      <c r="AR325" s="1"/>
    </row>
    <row r="326" spans="28:44" ht="12.75">
      <c r="AB326" s="1"/>
      <c r="AC326" s="1"/>
      <c r="AD326" s="1"/>
      <c r="AF326" s="1"/>
      <c r="AG326" s="1"/>
      <c r="AH326" s="1"/>
      <c r="AI326" s="1"/>
      <c r="AJ326" s="1"/>
      <c r="AK326" s="1"/>
      <c r="AO326" s="1"/>
      <c r="AP326" s="1"/>
      <c r="AQ326" s="1"/>
      <c r="AR326" s="1"/>
    </row>
    <row r="327" spans="28:44" ht="12.75">
      <c r="AB327" s="1"/>
      <c r="AC327" s="1"/>
      <c r="AD327" s="1"/>
      <c r="AF327" s="1"/>
      <c r="AG327" s="1"/>
      <c r="AH327" s="1"/>
      <c r="AI327" s="1"/>
      <c r="AJ327" s="1"/>
      <c r="AK327" s="1"/>
      <c r="AO327" s="1"/>
      <c r="AP327" s="1"/>
      <c r="AQ327" s="1"/>
      <c r="AR327" s="1"/>
    </row>
    <row r="328" spans="28:44" ht="12.75">
      <c r="AB328" s="1"/>
      <c r="AC328" s="1"/>
      <c r="AD328" s="1"/>
      <c r="AF328" s="1"/>
      <c r="AG328" s="1"/>
      <c r="AH328" s="1"/>
      <c r="AI328" s="1"/>
      <c r="AJ328" s="1"/>
      <c r="AK328" s="1"/>
      <c r="AO328" s="1"/>
      <c r="AP328" s="1"/>
      <c r="AQ328" s="1"/>
      <c r="AR328" s="1"/>
    </row>
    <row r="329" spans="28:44" ht="12.75">
      <c r="AB329" s="1"/>
      <c r="AC329" s="1"/>
      <c r="AD329" s="1"/>
      <c r="AF329" s="1"/>
      <c r="AG329" s="1"/>
      <c r="AH329" s="1"/>
      <c r="AI329" s="1"/>
      <c r="AJ329" s="1"/>
      <c r="AK329" s="1"/>
      <c r="AO329" s="1"/>
      <c r="AP329" s="1"/>
      <c r="AQ329" s="1"/>
      <c r="AR329" s="1"/>
    </row>
    <row r="330" spans="28:44" ht="12.75">
      <c r="AB330" s="1"/>
      <c r="AC330" s="1"/>
      <c r="AD330" s="1"/>
      <c r="AF330" s="1"/>
      <c r="AG330" s="1"/>
      <c r="AH330" s="1"/>
      <c r="AI330" s="1"/>
      <c r="AJ330" s="1"/>
      <c r="AK330" s="1"/>
      <c r="AO330" s="1"/>
      <c r="AP330" s="1"/>
      <c r="AQ330" s="1"/>
      <c r="AR330" s="1"/>
    </row>
    <row r="331" spans="28:44" ht="12.75">
      <c r="AB331" s="1"/>
      <c r="AC331" s="1"/>
      <c r="AD331" s="1"/>
      <c r="AF331" s="1"/>
      <c r="AG331" s="1"/>
      <c r="AH331" s="1"/>
      <c r="AI331" s="1"/>
      <c r="AJ331" s="1"/>
      <c r="AK331" s="1"/>
      <c r="AO331" s="1"/>
      <c r="AP331" s="1"/>
      <c r="AQ331" s="1"/>
      <c r="AR331" s="1"/>
    </row>
    <row r="332" spans="28:44" ht="12.75">
      <c r="AB332" s="1"/>
      <c r="AC332" s="1"/>
      <c r="AD332" s="1"/>
      <c r="AF332" s="1"/>
      <c r="AG332" s="1"/>
      <c r="AH332" s="1"/>
      <c r="AI332" s="1"/>
      <c r="AJ332" s="1"/>
      <c r="AK332" s="1"/>
      <c r="AO332" s="1"/>
      <c r="AP332" s="1"/>
      <c r="AQ332" s="1"/>
      <c r="AR332" s="1"/>
    </row>
    <row r="333" spans="28:44" ht="12.75">
      <c r="AB333" s="1"/>
      <c r="AC333" s="1"/>
      <c r="AD333" s="1"/>
      <c r="AF333" s="1"/>
      <c r="AG333" s="1"/>
      <c r="AH333" s="1"/>
      <c r="AI333" s="1"/>
      <c r="AJ333" s="1"/>
      <c r="AK333" s="1"/>
      <c r="AO333" s="1"/>
      <c r="AP333" s="1"/>
      <c r="AQ333" s="1"/>
      <c r="AR333" s="1"/>
    </row>
    <row r="334" spans="28:44" ht="12.75">
      <c r="AB334" s="1"/>
      <c r="AC334" s="1"/>
      <c r="AD334" s="1"/>
      <c r="AF334" s="1"/>
      <c r="AG334" s="1"/>
      <c r="AH334" s="1"/>
      <c r="AI334" s="1"/>
      <c r="AJ334" s="1"/>
      <c r="AK334" s="1"/>
      <c r="AO334" s="1"/>
      <c r="AP334" s="1"/>
      <c r="AQ334" s="1"/>
      <c r="AR334" s="1"/>
    </row>
    <row r="335" spans="28:44" ht="12.75">
      <c r="AB335" s="1"/>
      <c r="AC335" s="1"/>
      <c r="AD335" s="1"/>
      <c r="AF335" s="1"/>
      <c r="AG335" s="1"/>
      <c r="AH335" s="1"/>
      <c r="AI335" s="1"/>
      <c r="AJ335" s="1"/>
      <c r="AK335" s="1"/>
      <c r="AO335" s="1"/>
      <c r="AP335" s="1"/>
      <c r="AQ335" s="1"/>
      <c r="AR335" s="1"/>
    </row>
    <row r="336" spans="28:44" ht="12.75">
      <c r="AB336" s="1"/>
      <c r="AC336" s="1"/>
      <c r="AD336" s="1"/>
      <c r="AF336" s="1"/>
      <c r="AG336" s="1"/>
      <c r="AH336" s="1"/>
      <c r="AI336" s="1"/>
      <c r="AJ336" s="1"/>
      <c r="AK336" s="1"/>
      <c r="AO336" s="1"/>
      <c r="AP336" s="1"/>
      <c r="AQ336" s="1"/>
      <c r="AR336" s="1"/>
    </row>
    <row r="337" spans="28:44" ht="12.75">
      <c r="AB337" s="1"/>
      <c r="AC337" s="1"/>
      <c r="AD337" s="1"/>
      <c r="AF337" s="1"/>
      <c r="AG337" s="1"/>
      <c r="AH337" s="1"/>
      <c r="AI337" s="1"/>
      <c r="AJ337" s="1"/>
      <c r="AK337" s="1"/>
      <c r="AO337" s="1"/>
      <c r="AP337" s="1"/>
      <c r="AQ337" s="1"/>
      <c r="AR337" s="1"/>
    </row>
    <row r="338" spans="28:44" ht="12.75">
      <c r="AB338" s="1"/>
      <c r="AC338" s="1"/>
      <c r="AD338" s="1"/>
      <c r="AF338" s="1"/>
      <c r="AG338" s="1"/>
      <c r="AH338" s="1"/>
      <c r="AI338" s="1"/>
      <c r="AJ338" s="1"/>
      <c r="AK338" s="1"/>
      <c r="AO338" s="1"/>
      <c r="AP338" s="1"/>
      <c r="AQ338" s="1"/>
      <c r="AR338" s="1"/>
    </row>
    <row r="339" spans="28:44" ht="12.75">
      <c r="AB339" s="1"/>
      <c r="AC339" s="1"/>
      <c r="AD339" s="1"/>
      <c r="AF339" s="1"/>
      <c r="AG339" s="1"/>
      <c r="AH339" s="1"/>
      <c r="AI339" s="1"/>
      <c r="AJ339" s="1"/>
      <c r="AK339" s="1"/>
      <c r="AO339" s="1"/>
      <c r="AP339" s="1"/>
      <c r="AQ339" s="1"/>
      <c r="AR339" s="1"/>
    </row>
    <row r="340" spans="28:44" ht="12.75">
      <c r="AB340" s="1"/>
      <c r="AC340" s="1"/>
      <c r="AD340" s="1"/>
      <c r="AF340" s="1"/>
      <c r="AG340" s="1"/>
      <c r="AH340" s="1"/>
      <c r="AI340" s="1"/>
      <c r="AJ340" s="1"/>
      <c r="AK340" s="1"/>
      <c r="AO340" s="1"/>
      <c r="AP340" s="1"/>
      <c r="AQ340" s="1"/>
      <c r="AR340" s="1"/>
    </row>
    <row r="341" spans="28:44" ht="12.75">
      <c r="AB341" s="1"/>
      <c r="AC341" s="1"/>
      <c r="AD341" s="1"/>
      <c r="AF341" s="1"/>
      <c r="AG341" s="1"/>
      <c r="AH341" s="1"/>
      <c r="AI341" s="1"/>
      <c r="AJ341" s="1"/>
      <c r="AK341" s="1"/>
      <c r="AO341" s="1"/>
      <c r="AP341" s="1"/>
      <c r="AQ341" s="1"/>
      <c r="AR341" s="1"/>
    </row>
    <row r="342" spans="28:44" ht="12.75">
      <c r="AB342" s="1"/>
      <c r="AC342" s="1"/>
      <c r="AD342" s="1"/>
      <c r="AF342" s="1"/>
      <c r="AG342" s="1"/>
      <c r="AH342" s="1"/>
      <c r="AI342" s="1"/>
      <c r="AJ342" s="1"/>
      <c r="AK342" s="1"/>
      <c r="AO342" s="1"/>
      <c r="AP342" s="1"/>
      <c r="AQ342" s="1"/>
      <c r="AR342" s="1"/>
    </row>
    <row r="343" spans="28:44" ht="12.75">
      <c r="AB343" s="1"/>
      <c r="AC343" s="1"/>
      <c r="AD343" s="1"/>
      <c r="AF343" s="1"/>
      <c r="AG343" s="1"/>
      <c r="AH343" s="1"/>
      <c r="AI343" s="1"/>
      <c r="AJ343" s="1"/>
      <c r="AK343" s="1"/>
      <c r="AO343" s="1"/>
      <c r="AP343" s="1"/>
      <c r="AQ343" s="1"/>
      <c r="AR343" s="1"/>
    </row>
    <row r="344" spans="28:44" ht="12.75">
      <c r="AB344" s="1"/>
      <c r="AC344" s="1"/>
      <c r="AD344" s="1"/>
      <c r="AF344" s="1"/>
      <c r="AG344" s="1"/>
      <c r="AH344" s="1"/>
      <c r="AI344" s="1"/>
      <c r="AJ344" s="1"/>
      <c r="AK344" s="1"/>
      <c r="AO344" s="1"/>
      <c r="AP344" s="1"/>
      <c r="AQ344" s="1"/>
      <c r="AR344" s="1"/>
    </row>
    <row r="345" spans="28:44" ht="12.75">
      <c r="AB345" s="1"/>
      <c r="AC345" s="1"/>
      <c r="AD345" s="1"/>
      <c r="AF345" s="1"/>
      <c r="AG345" s="1"/>
      <c r="AH345" s="1"/>
      <c r="AI345" s="1"/>
      <c r="AJ345" s="1"/>
      <c r="AK345" s="1"/>
      <c r="AO345" s="1"/>
      <c r="AP345" s="1"/>
      <c r="AQ345" s="1"/>
      <c r="AR345" s="1"/>
    </row>
    <row r="346" spans="28:44" ht="12.75">
      <c r="AB346" s="1"/>
      <c r="AC346" s="1"/>
      <c r="AD346" s="1"/>
      <c r="AF346" s="1"/>
      <c r="AG346" s="1"/>
      <c r="AH346" s="1"/>
      <c r="AI346" s="1"/>
      <c r="AJ346" s="1"/>
      <c r="AK346" s="1"/>
      <c r="AO346" s="1"/>
      <c r="AP346" s="1"/>
      <c r="AQ346" s="1"/>
      <c r="AR346" s="1"/>
    </row>
    <row r="347" spans="28:44" ht="12.75">
      <c r="AB347" s="1"/>
      <c r="AC347" s="1"/>
      <c r="AD347" s="1"/>
      <c r="AF347" s="1"/>
      <c r="AG347" s="1"/>
      <c r="AH347" s="1"/>
      <c r="AI347" s="1"/>
      <c r="AJ347" s="1"/>
      <c r="AK347" s="1"/>
      <c r="AO347" s="1"/>
      <c r="AP347" s="1"/>
      <c r="AQ347" s="1"/>
      <c r="AR347" s="1"/>
    </row>
    <row r="348" spans="28:44" ht="12.75">
      <c r="AB348" s="1"/>
      <c r="AC348" s="1"/>
      <c r="AD348" s="1"/>
      <c r="AF348" s="1"/>
      <c r="AG348" s="1"/>
      <c r="AH348" s="1"/>
      <c r="AI348" s="1"/>
      <c r="AJ348" s="1"/>
      <c r="AK348" s="1"/>
      <c r="AO348" s="1"/>
      <c r="AP348" s="1"/>
      <c r="AQ348" s="1"/>
      <c r="AR348" s="1"/>
    </row>
    <row r="349" spans="28:44" ht="12.75">
      <c r="AB349" s="1"/>
      <c r="AC349" s="1"/>
      <c r="AD349" s="1"/>
      <c r="AF349" s="1"/>
      <c r="AG349" s="1"/>
      <c r="AH349" s="1"/>
      <c r="AI349" s="1"/>
      <c r="AJ349" s="1"/>
      <c r="AK349" s="1"/>
      <c r="AO349" s="1"/>
      <c r="AP349" s="1"/>
      <c r="AQ349" s="1"/>
      <c r="AR349" s="1"/>
    </row>
    <row r="350" spans="28:44" ht="12.75">
      <c r="AB350" s="1"/>
      <c r="AC350" s="1"/>
      <c r="AD350" s="1"/>
      <c r="AF350" s="1"/>
      <c r="AG350" s="1"/>
      <c r="AH350" s="1"/>
      <c r="AI350" s="1"/>
      <c r="AJ350" s="1"/>
      <c r="AK350" s="1"/>
      <c r="AO350" s="1"/>
      <c r="AP350" s="1"/>
      <c r="AQ350" s="1"/>
      <c r="AR350" s="1"/>
    </row>
    <row r="351" spans="28:44" ht="12.75">
      <c r="AB351" s="1"/>
      <c r="AC351" s="1"/>
      <c r="AD351" s="1"/>
      <c r="AF351" s="1"/>
      <c r="AG351" s="1"/>
      <c r="AH351" s="1"/>
      <c r="AI351" s="1"/>
      <c r="AJ351" s="1"/>
      <c r="AK351" s="1"/>
      <c r="AO351" s="1"/>
      <c r="AP351" s="1"/>
      <c r="AQ351" s="1"/>
      <c r="AR351" s="1"/>
    </row>
    <row r="352" spans="28:44" ht="12.75">
      <c r="AB352" s="1"/>
      <c r="AC352" s="1"/>
      <c r="AD352" s="1"/>
      <c r="AF352" s="1"/>
      <c r="AG352" s="1"/>
      <c r="AH352" s="1"/>
      <c r="AI352" s="1"/>
      <c r="AJ352" s="1"/>
      <c r="AK352" s="1"/>
      <c r="AO352" s="1"/>
      <c r="AP352" s="1"/>
      <c r="AQ352" s="1"/>
      <c r="AR352" s="1"/>
    </row>
    <row r="353" spans="28:44" ht="12.75">
      <c r="AB353" s="1"/>
      <c r="AC353" s="1"/>
      <c r="AD353" s="1"/>
      <c r="AF353" s="1"/>
      <c r="AG353" s="1"/>
      <c r="AH353" s="1"/>
      <c r="AI353" s="1"/>
      <c r="AJ353" s="1"/>
      <c r="AK353" s="1"/>
      <c r="AO353" s="1"/>
      <c r="AP353" s="1"/>
      <c r="AQ353" s="1"/>
      <c r="AR353" s="1"/>
    </row>
    <row r="354" spans="28:44" ht="12.75">
      <c r="AB354" s="1"/>
      <c r="AC354" s="1"/>
      <c r="AD354" s="1"/>
      <c r="AF354" s="1"/>
      <c r="AG354" s="1"/>
      <c r="AH354" s="1"/>
      <c r="AI354" s="1"/>
      <c r="AJ354" s="1"/>
      <c r="AK354" s="1"/>
      <c r="AO354" s="1"/>
      <c r="AP354" s="1"/>
      <c r="AQ354" s="1"/>
      <c r="AR354" s="1"/>
    </row>
    <row r="355" spans="28:44" ht="12.75">
      <c r="AB355" s="1"/>
      <c r="AC355" s="1"/>
      <c r="AD355" s="1"/>
      <c r="AF355" s="1"/>
      <c r="AG355" s="1"/>
      <c r="AH355" s="1"/>
      <c r="AI355" s="1"/>
      <c r="AJ355" s="1"/>
      <c r="AK355" s="1"/>
      <c r="AO355" s="1"/>
      <c r="AP355" s="1"/>
      <c r="AQ355" s="1"/>
      <c r="AR355" s="1"/>
    </row>
    <row r="356" spans="28:44" ht="12.75">
      <c r="AB356" s="1"/>
      <c r="AC356" s="1"/>
      <c r="AD356" s="1"/>
      <c r="AF356" s="1"/>
      <c r="AG356" s="1"/>
      <c r="AH356" s="1"/>
      <c r="AI356" s="1"/>
      <c r="AJ356" s="1"/>
      <c r="AK356" s="1"/>
      <c r="AO356" s="1"/>
      <c r="AP356" s="1"/>
      <c r="AQ356" s="1"/>
      <c r="AR356" s="1"/>
    </row>
    <row r="357" spans="28:44" ht="12.75">
      <c r="AB357" s="1"/>
      <c r="AC357" s="1"/>
      <c r="AD357" s="1"/>
      <c r="AF357" s="1"/>
      <c r="AG357" s="1"/>
      <c r="AH357" s="1"/>
      <c r="AI357" s="1"/>
      <c r="AJ357" s="1"/>
      <c r="AK357" s="1"/>
      <c r="AO357" s="1"/>
      <c r="AP357" s="1"/>
      <c r="AQ357" s="1"/>
      <c r="AR357" s="1"/>
    </row>
    <row r="358" spans="28:44" ht="12.75">
      <c r="AB358" s="1"/>
      <c r="AC358" s="1"/>
      <c r="AD358" s="1"/>
      <c r="AF358" s="1"/>
      <c r="AG358" s="1"/>
      <c r="AH358" s="1"/>
      <c r="AI358" s="1"/>
      <c r="AJ358" s="1"/>
      <c r="AK358" s="1"/>
      <c r="AO358" s="1"/>
      <c r="AP358" s="1"/>
      <c r="AQ358" s="1"/>
      <c r="AR358" s="1"/>
    </row>
    <row r="359" spans="28:44" ht="12.75">
      <c r="AB359" s="1"/>
      <c r="AC359" s="1"/>
      <c r="AD359" s="1"/>
      <c r="AF359" s="1"/>
      <c r="AG359" s="1"/>
      <c r="AH359" s="1"/>
      <c r="AI359" s="1"/>
      <c r="AJ359" s="1"/>
      <c r="AK359" s="1"/>
      <c r="AO359" s="1"/>
      <c r="AP359" s="1"/>
      <c r="AQ359" s="1"/>
      <c r="AR359" s="1"/>
    </row>
    <row r="360" spans="28:44" ht="12.75">
      <c r="AB360" s="1"/>
      <c r="AC360" s="1"/>
      <c r="AD360" s="1"/>
      <c r="AF360" s="1"/>
      <c r="AG360" s="1"/>
      <c r="AH360" s="1"/>
      <c r="AI360" s="1"/>
      <c r="AJ360" s="1"/>
      <c r="AK360" s="1"/>
      <c r="AO360" s="1"/>
      <c r="AP360" s="1"/>
      <c r="AQ360" s="1"/>
      <c r="AR360" s="1"/>
    </row>
    <row r="361" spans="28:44" ht="12.75">
      <c r="AB361" s="1"/>
      <c r="AC361" s="1"/>
      <c r="AD361" s="1"/>
      <c r="AF361" s="1"/>
      <c r="AG361" s="1"/>
      <c r="AH361" s="1"/>
      <c r="AI361" s="1"/>
      <c r="AJ361" s="1"/>
      <c r="AK361" s="1"/>
      <c r="AO361" s="1"/>
      <c r="AP361" s="1"/>
      <c r="AQ361" s="1"/>
      <c r="AR361" s="1"/>
    </row>
    <row r="362" spans="28:44" ht="12.75">
      <c r="AB362" s="1"/>
      <c r="AC362" s="1"/>
      <c r="AD362" s="1"/>
      <c r="AF362" s="1"/>
      <c r="AG362" s="1"/>
      <c r="AH362" s="1"/>
      <c r="AI362" s="1"/>
      <c r="AJ362" s="1"/>
      <c r="AK362" s="1"/>
      <c r="AO362" s="1"/>
      <c r="AP362" s="1"/>
      <c r="AQ362" s="1"/>
      <c r="AR362" s="1"/>
    </row>
    <row r="363" spans="28:44" ht="12.75">
      <c r="AB363" s="1"/>
      <c r="AC363" s="1"/>
      <c r="AD363" s="1"/>
      <c r="AF363" s="1"/>
      <c r="AG363" s="1"/>
      <c r="AH363" s="1"/>
      <c r="AI363" s="1"/>
      <c r="AJ363" s="1"/>
      <c r="AK363" s="1"/>
      <c r="AO363" s="1"/>
      <c r="AP363" s="1"/>
      <c r="AQ363" s="1"/>
      <c r="AR363" s="1"/>
    </row>
    <row r="364" spans="28:44" ht="12.75">
      <c r="AB364" s="1"/>
      <c r="AC364" s="1"/>
      <c r="AD364" s="1"/>
      <c r="AF364" s="1"/>
      <c r="AG364" s="1"/>
      <c r="AH364" s="1"/>
      <c r="AI364" s="1"/>
      <c r="AJ364" s="1"/>
      <c r="AK364" s="1"/>
      <c r="AO364" s="1"/>
      <c r="AP364" s="1"/>
      <c r="AQ364" s="1"/>
      <c r="AR364" s="1"/>
    </row>
    <row r="365" spans="28:44" ht="12.75">
      <c r="AB365" s="1"/>
      <c r="AC365" s="1"/>
      <c r="AD365" s="1"/>
      <c r="AF365" s="1"/>
      <c r="AG365" s="1"/>
      <c r="AH365" s="1"/>
      <c r="AI365" s="1"/>
      <c r="AJ365" s="1"/>
      <c r="AK365" s="1"/>
      <c r="AO365" s="1"/>
      <c r="AP365" s="1"/>
      <c r="AQ365" s="1"/>
      <c r="AR365" s="1"/>
    </row>
    <row r="366" spans="28:44" ht="12.75">
      <c r="AB366" s="1"/>
      <c r="AC366" s="1"/>
      <c r="AD366" s="1"/>
      <c r="AF366" s="1"/>
      <c r="AG366" s="1"/>
      <c r="AH366" s="1"/>
      <c r="AI366" s="1"/>
      <c r="AJ366" s="1"/>
      <c r="AK366" s="1"/>
      <c r="AO366" s="1"/>
      <c r="AP366" s="1"/>
      <c r="AQ366" s="1"/>
      <c r="AR366" s="1"/>
    </row>
    <row r="367" spans="28:44" ht="12.75">
      <c r="AB367" s="1"/>
      <c r="AC367" s="1"/>
      <c r="AD367" s="1"/>
      <c r="AF367" s="1"/>
      <c r="AG367" s="1"/>
      <c r="AH367" s="1"/>
      <c r="AI367" s="1"/>
      <c r="AJ367" s="1"/>
      <c r="AK367" s="1"/>
      <c r="AO367" s="1"/>
      <c r="AP367" s="1"/>
      <c r="AQ367" s="1"/>
      <c r="AR367" s="1"/>
    </row>
    <row r="368" spans="28:44" ht="12.75">
      <c r="AB368" s="1"/>
      <c r="AC368" s="1"/>
      <c r="AD368" s="1"/>
      <c r="AF368" s="1"/>
      <c r="AG368" s="1"/>
      <c r="AH368" s="1"/>
      <c r="AI368" s="1"/>
      <c r="AJ368" s="1"/>
      <c r="AK368" s="1"/>
      <c r="AO368" s="1"/>
      <c r="AP368" s="1"/>
      <c r="AQ368" s="1"/>
      <c r="AR368" s="1"/>
    </row>
    <row r="369" spans="28:44" ht="12.75">
      <c r="AB369" s="1"/>
      <c r="AC369" s="1"/>
      <c r="AD369" s="1"/>
      <c r="AF369" s="1"/>
      <c r="AG369" s="1"/>
      <c r="AH369" s="1"/>
      <c r="AI369" s="1"/>
      <c r="AJ369" s="1"/>
      <c r="AK369" s="1"/>
      <c r="AO369" s="1"/>
      <c r="AP369" s="1"/>
      <c r="AQ369" s="1"/>
      <c r="AR369" s="1"/>
    </row>
    <row r="370" spans="28:44" ht="12.75">
      <c r="AB370" s="1"/>
      <c r="AC370" s="1"/>
      <c r="AD370" s="1"/>
      <c r="AF370" s="1"/>
      <c r="AG370" s="1"/>
      <c r="AH370" s="1"/>
      <c r="AI370" s="1"/>
      <c r="AJ370" s="1"/>
      <c r="AK370" s="1"/>
      <c r="AO370" s="1"/>
      <c r="AP370" s="1"/>
      <c r="AQ370" s="1"/>
      <c r="AR370" s="1"/>
    </row>
    <row r="371" spans="28:44" ht="12.75">
      <c r="AB371" s="1"/>
      <c r="AC371" s="1"/>
      <c r="AD371" s="1"/>
      <c r="AF371" s="1"/>
      <c r="AG371" s="1"/>
      <c r="AH371" s="1"/>
      <c r="AI371" s="1"/>
      <c r="AJ371" s="1"/>
      <c r="AK371" s="1"/>
      <c r="AO371" s="1"/>
      <c r="AP371" s="1"/>
      <c r="AQ371" s="1"/>
      <c r="AR371" s="1"/>
    </row>
    <row r="372" spans="28:44" ht="12.75">
      <c r="AB372" s="1"/>
      <c r="AC372" s="1"/>
      <c r="AD372" s="1"/>
      <c r="AF372" s="1"/>
      <c r="AG372" s="1"/>
      <c r="AH372" s="1"/>
      <c r="AI372" s="1"/>
      <c r="AJ372" s="1"/>
      <c r="AK372" s="1"/>
      <c r="AO372" s="1"/>
      <c r="AP372" s="1"/>
      <c r="AQ372" s="1"/>
      <c r="AR372" s="1"/>
    </row>
    <row r="373" spans="28:44" ht="12.75">
      <c r="AB373" s="1"/>
      <c r="AC373" s="1"/>
      <c r="AD373" s="1"/>
      <c r="AF373" s="1"/>
      <c r="AG373" s="1"/>
      <c r="AH373" s="1"/>
      <c r="AI373" s="1"/>
      <c r="AJ373" s="1"/>
      <c r="AK373" s="1"/>
      <c r="AO373" s="1"/>
      <c r="AP373" s="1"/>
      <c r="AQ373" s="1"/>
      <c r="AR373" s="1"/>
    </row>
    <row r="374" spans="28:44" ht="12.75">
      <c r="AB374" s="1"/>
      <c r="AC374" s="1"/>
      <c r="AD374" s="1"/>
      <c r="AF374" s="1"/>
      <c r="AG374" s="1"/>
      <c r="AH374" s="1"/>
      <c r="AI374" s="1"/>
      <c r="AJ374" s="1"/>
      <c r="AK374" s="1"/>
      <c r="AO374" s="1"/>
      <c r="AP374" s="1"/>
      <c r="AQ374" s="1"/>
      <c r="AR374" s="1"/>
    </row>
    <row r="375" spans="28:44" ht="12.75">
      <c r="AB375" s="1"/>
      <c r="AC375" s="1"/>
      <c r="AD375" s="1"/>
      <c r="AF375" s="1"/>
      <c r="AG375" s="1"/>
      <c r="AH375" s="1"/>
      <c r="AI375" s="1"/>
      <c r="AJ375" s="1"/>
      <c r="AK375" s="1"/>
      <c r="AO375" s="1"/>
      <c r="AP375" s="1"/>
      <c r="AQ375" s="1"/>
      <c r="AR375" s="1"/>
    </row>
    <row r="376" spans="28:44" ht="12.75">
      <c r="AB376" s="1"/>
      <c r="AC376" s="1"/>
      <c r="AD376" s="1"/>
      <c r="AF376" s="1"/>
      <c r="AG376" s="1"/>
      <c r="AH376" s="1"/>
      <c r="AI376" s="1"/>
      <c r="AJ376" s="1"/>
      <c r="AK376" s="1"/>
      <c r="AO376" s="1"/>
      <c r="AP376" s="1"/>
      <c r="AQ376" s="1"/>
      <c r="AR376" s="1"/>
    </row>
    <row r="377" spans="28:44" ht="12.75">
      <c r="AB377" s="1"/>
      <c r="AC377" s="1"/>
      <c r="AD377" s="1"/>
      <c r="AF377" s="1"/>
      <c r="AG377" s="1"/>
      <c r="AH377" s="1"/>
      <c r="AI377" s="1"/>
      <c r="AJ377" s="1"/>
      <c r="AK377" s="1"/>
      <c r="AO377" s="1"/>
      <c r="AP377" s="1"/>
      <c r="AQ377" s="1"/>
      <c r="AR377" s="1"/>
    </row>
    <row r="378" spans="28:44" ht="12.75">
      <c r="AB378" s="1"/>
      <c r="AC378" s="1"/>
      <c r="AD378" s="1"/>
      <c r="AF378" s="1"/>
      <c r="AG378" s="1"/>
      <c r="AH378" s="1"/>
      <c r="AI378" s="1"/>
      <c r="AJ378" s="1"/>
      <c r="AK378" s="1"/>
      <c r="AO378" s="1"/>
      <c r="AP378" s="1"/>
      <c r="AQ378" s="1"/>
      <c r="AR378" s="1"/>
    </row>
    <row r="379" spans="28:44" ht="12.75">
      <c r="AB379" s="1"/>
      <c r="AC379" s="1"/>
      <c r="AD379" s="1"/>
      <c r="AF379" s="1"/>
      <c r="AG379" s="1"/>
      <c r="AH379" s="1"/>
      <c r="AI379" s="1"/>
      <c r="AJ379" s="1"/>
      <c r="AK379" s="1"/>
      <c r="AO379" s="1"/>
      <c r="AP379" s="1"/>
      <c r="AQ379" s="1"/>
      <c r="AR379" s="1"/>
    </row>
    <row r="380" spans="28:44" ht="12.75">
      <c r="AB380" s="1"/>
      <c r="AC380" s="1"/>
      <c r="AD380" s="1"/>
      <c r="AF380" s="1"/>
      <c r="AG380" s="1"/>
      <c r="AH380" s="1"/>
      <c r="AI380" s="1"/>
      <c r="AJ380" s="1"/>
      <c r="AK380" s="1"/>
      <c r="AO380" s="1"/>
      <c r="AP380" s="1"/>
      <c r="AQ380" s="1"/>
      <c r="AR380" s="1"/>
    </row>
    <row r="381" spans="28:44" ht="12.75">
      <c r="AB381" s="1"/>
      <c r="AC381" s="1"/>
      <c r="AD381" s="1"/>
      <c r="AF381" s="1"/>
      <c r="AG381" s="1"/>
      <c r="AH381" s="1"/>
      <c r="AI381" s="1"/>
      <c r="AJ381" s="1"/>
      <c r="AK381" s="1"/>
      <c r="AO381" s="1"/>
      <c r="AP381" s="1"/>
      <c r="AQ381" s="1"/>
      <c r="AR381" s="1"/>
    </row>
    <row r="382" spans="28:44" ht="12.75">
      <c r="AB382" s="1"/>
      <c r="AC382" s="1"/>
      <c r="AD382" s="1"/>
      <c r="AF382" s="1"/>
      <c r="AG382" s="1"/>
      <c r="AH382" s="1"/>
      <c r="AI382" s="1"/>
      <c r="AJ382" s="1"/>
      <c r="AK382" s="1"/>
      <c r="AO382" s="1"/>
      <c r="AP382" s="1"/>
      <c r="AQ382" s="1"/>
      <c r="AR382" s="1"/>
    </row>
    <row r="383" spans="28:44" ht="12.75">
      <c r="AB383" s="1"/>
      <c r="AC383" s="1"/>
      <c r="AD383" s="1"/>
      <c r="AF383" s="1"/>
      <c r="AG383" s="1"/>
      <c r="AH383" s="1"/>
      <c r="AI383" s="1"/>
      <c r="AJ383" s="1"/>
      <c r="AK383" s="1"/>
      <c r="AO383" s="1"/>
      <c r="AP383" s="1"/>
      <c r="AQ383" s="1"/>
      <c r="AR383" s="1"/>
    </row>
    <row r="384" spans="28:44" ht="12.75">
      <c r="AB384" s="1"/>
      <c r="AC384" s="1"/>
      <c r="AD384" s="1"/>
      <c r="AF384" s="1"/>
      <c r="AG384" s="1"/>
      <c r="AH384" s="1"/>
      <c r="AI384" s="1"/>
      <c r="AJ384" s="1"/>
      <c r="AK384" s="1"/>
      <c r="AO384" s="1"/>
      <c r="AP384" s="1"/>
      <c r="AQ384" s="1"/>
      <c r="AR384" s="1"/>
    </row>
    <row r="385" spans="28:44" ht="12.75">
      <c r="AB385" s="1"/>
      <c r="AC385" s="1"/>
      <c r="AD385" s="1"/>
      <c r="AF385" s="1"/>
      <c r="AG385" s="1"/>
      <c r="AH385" s="1"/>
      <c r="AI385" s="1"/>
      <c r="AJ385" s="1"/>
      <c r="AK385" s="1"/>
      <c r="AO385" s="1"/>
      <c r="AP385" s="1"/>
      <c r="AQ385" s="1"/>
      <c r="AR385" s="1"/>
    </row>
    <row r="386" spans="28:44" ht="12.75">
      <c r="AB386" s="1"/>
      <c r="AC386" s="1"/>
      <c r="AD386" s="1"/>
      <c r="AF386" s="1"/>
      <c r="AG386" s="1"/>
      <c r="AH386" s="1"/>
      <c r="AI386" s="1"/>
      <c r="AJ386" s="1"/>
      <c r="AK386" s="1"/>
      <c r="AO386" s="1"/>
      <c r="AP386" s="1"/>
      <c r="AQ386" s="1"/>
      <c r="AR386" s="1"/>
    </row>
    <row r="387" spans="28:44" ht="12.75">
      <c r="AB387" s="1"/>
      <c r="AC387" s="1"/>
      <c r="AD387" s="1"/>
      <c r="AF387" s="1"/>
      <c r="AG387" s="1"/>
      <c r="AH387" s="1"/>
      <c r="AI387" s="1"/>
      <c r="AJ387" s="1"/>
      <c r="AK387" s="1"/>
      <c r="AO387" s="1"/>
      <c r="AP387" s="1"/>
      <c r="AQ387" s="1"/>
      <c r="AR387" s="1"/>
    </row>
    <row r="388" spans="28:44" ht="12.75">
      <c r="AB388" s="1"/>
      <c r="AC388" s="1"/>
      <c r="AD388" s="1"/>
      <c r="AF388" s="1"/>
      <c r="AG388" s="1"/>
      <c r="AH388" s="1"/>
      <c r="AI388" s="1"/>
      <c r="AJ388" s="1"/>
      <c r="AK388" s="1"/>
      <c r="AO388" s="1"/>
      <c r="AP388" s="1"/>
      <c r="AQ388" s="1"/>
      <c r="AR388" s="1"/>
    </row>
    <row r="389" spans="28:44" ht="12.75">
      <c r="AB389" s="1"/>
      <c r="AC389" s="1"/>
      <c r="AD389" s="1"/>
      <c r="AF389" s="1"/>
      <c r="AG389" s="1"/>
      <c r="AH389" s="1"/>
      <c r="AI389" s="1"/>
      <c r="AJ389" s="1"/>
      <c r="AK389" s="1"/>
      <c r="AO389" s="1"/>
      <c r="AP389" s="1"/>
      <c r="AQ389" s="1"/>
      <c r="AR389" s="1"/>
    </row>
    <row r="390" spans="28:44" ht="12.75">
      <c r="AB390" s="1"/>
      <c r="AC390" s="1"/>
      <c r="AD390" s="1"/>
      <c r="AF390" s="1"/>
      <c r="AG390" s="1"/>
      <c r="AH390" s="1"/>
      <c r="AI390" s="1"/>
      <c r="AJ390" s="1"/>
      <c r="AK390" s="1"/>
      <c r="AO390" s="1"/>
      <c r="AP390" s="1"/>
      <c r="AQ390" s="1"/>
      <c r="AR390" s="1"/>
    </row>
    <row r="391" spans="28:44" ht="12.75">
      <c r="AB391" s="1"/>
      <c r="AC391" s="1"/>
      <c r="AD391" s="1"/>
      <c r="AF391" s="1"/>
      <c r="AG391" s="1"/>
      <c r="AH391" s="1"/>
      <c r="AI391" s="1"/>
      <c r="AJ391" s="1"/>
      <c r="AK391" s="1"/>
      <c r="AO391" s="1"/>
      <c r="AP391" s="1"/>
      <c r="AQ391" s="1"/>
      <c r="AR391" s="1"/>
    </row>
    <row r="392" spans="28:44" ht="12.75">
      <c r="AB392" s="1"/>
      <c r="AC392" s="1"/>
      <c r="AD392" s="1"/>
      <c r="AF392" s="1"/>
      <c r="AG392" s="1"/>
      <c r="AH392" s="1"/>
      <c r="AI392" s="1"/>
      <c r="AJ392" s="1"/>
      <c r="AK392" s="1"/>
      <c r="AO392" s="1"/>
      <c r="AP392" s="1"/>
      <c r="AQ392" s="1"/>
      <c r="AR392" s="1"/>
    </row>
    <row r="393" spans="28:44" ht="12.75">
      <c r="AB393" s="1"/>
      <c r="AC393" s="1"/>
      <c r="AD393" s="1"/>
      <c r="AF393" s="1"/>
      <c r="AG393" s="1"/>
      <c r="AH393" s="1"/>
      <c r="AI393" s="1"/>
      <c r="AJ393" s="1"/>
      <c r="AK393" s="1"/>
      <c r="AO393" s="1"/>
      <c r="AP393" s="1"/>
      <c r="AQ393" s="1"/>
      <c r="AR393" s="1"/>
    </row>
    <row r="394" spans="28:44" ht="12.75">
      <c r="AB394" s="1"/>
      <c r="AC394" s="1"/>
      <c r="AD394" s="1"/>
      <c r="AF394" s="1"/>
      <c r="AG394" s="1"/>
      <c r="AH394" s="1"/>
      <c r="AI394" s="1"/>
      <c r="AJ394" s="1"/>
      <c r="AK394" s="1"/>
      <c r="AO394" s="1"/>
      <c r="AP394" s="1"/>
      <c r="AQ394" s="1"/>
      <c r="AR394" s="1"/>
    </row>
    <row r="395" spans="28:44" ht="12.75">
      <c r="AB395" s="1"/>
      <c r="AC395" s="1"/>
      <c r="AD395" s="1"/>
      <c r="AF395" s="1"/>
      <c r="AG395" s="1"/>
      <c r="AH395" s="1"/>
      <c r="AI395" s="1"/>
      <c r="AJ395" s="1"/>
      <c r="AK395" s="1"/>
      <c r="AO395" s="1"/>
      <c r="AP395" s="1"/>
      <c r="AQ395" s="1"/>
      <c r="AR395" s="1"/>
    </row>
    <row r="396" spans="28:44" ht="12.75">
      <c r="AB396" s="1"/>
      <c r="AC396" s="1"/>
      <c r="AD396" s="1"/>
      <c r="AF396" s="1"/>
      <c r="AG396" s="1"/>
      <c r="AH396" s="1"/>
      <c r="AI396" s="1"/>
      <c r="AJ396" s="1"/>
      <c r="AK396" s="1"/>
      <c r="AO396" s="1"/>
      <c r="AP396" s="1"/>
      <c r="AQ396" s="1"/>
      <c r="AR396" s="1"/>
    </row>
    <row r="397" spans="28:44" ht="12.75">
      <c r="AB397" s="1"/>
      <c r="AC397" s="1"/>
      <c r="AD397" s="1"/>
      <c r="AF397" s="1"/>
      <c r="AG397" s="1"/>
      <c r="AH397" s="1"/>
      <c r="AI397" s="1"/>
      <c r="AJ397" s="1"/>
      <c r="AK397" s="1"/>
      <c r="AO397" s="1"/>
      <c r="AP397" s="1"/>
      <c r="AQ397" s="1"/>
      <c r="AR397" s="1"/>
    </row>
    <row r="398" spans="28:44" ht="12.75">
      <c r="AB398" s="1"/>
      <c r="AC398" s="1"/>
      <c r="AD398" s="1"/>
      <c r="AF398" s="1"/>
      <c r="AG398" s="1"/>
      <c r="AH398" s="1"/>
      <c r="AI398" s="1"/>
      <c r="AJ398" s="1"/>
      <c r="AK398" s="1"/>
      <c r="AO398" s="1"/>
      <c r="AP398" s="1"/>
      <c r="AQ398" s="1"/>
      <c r="AR398" s="1"/>
    </row>
    <row r="399" spans="28:44" ht="12.75">
      <c r="AB399" s="1"/>
      <c r="AC399" s="1"/>
      <c r="AD399" s="1"/>
      <c r="AF399" s="1"/>
      <c r="AG399" s="1"/>
      <c r="AH399" s="1"/>
      <c r="AI399" s="1"/>
      <c r="AJ399" s="1"/>
      <c r="AK399" s="1"/>
      <c r="AO399" s="1"/>
      <c r="AP399" s="1"/>
      <c r="AQ399" s="1"/>
      <c r="AR399" s="1"/>
    </row>
    <row r="400" spans="28:44" ht="12.75">
      <c r="AB400" s="1"/>
      <c r="AC400" s="1"/>
      <c r="AD400" s="1"/>
      <c r="AF400" s="1"/>
      <c r="AG400" s="1"/>
      <c r="AH400" s="1"/>
      <c r="AI400" s="1"/>
      <c r="AJ400" s="1"/>
      <c r="AK400" s="1"/>
      <c r="AO400" s="1"/>
      <c r="AP400" s="1"/>
      <c r="AQ400" s="1"/>
      <c r="AR400" s="1"/>
    </row>
    <row r="401" spans="28:44" ht="12.75">
      <c r="AB401" s="1"/>
      <c r="AC401" s="1"/>
      <c r="AD401" s="1"/>
      <c r="AF401" s="1"/>
      <c r="AG401" s="1"/>
      <c r="AH401" s="1"/>
      <c r="AI401" s="1"/>
      <c r="AJ401" s="1"/>
      <c r="AK401" s="1"/>
      <c r="AO401" s="1"/>
      <c r="AP401" s="1"/>
      <c r="AQ401" s="1"/>
      <c r="AR401" s="1"/>
    </row>
    <row r="402" spans="28:44" ht="12.75">
      <c r="AB402" s="1"/>
      <c r="AC402" s="1"/>
      <c r="AD402" s="1"/>
      <c r="AF402" s="1"/>
      <c r="AG402" s="1"/>
      <c r="AH402" s="1"/>
      <c r="AI402" s="1"/>
      <c r="AJ402" s="1"/>
      <c r="AK402" s="1"/>
      <c r="AO402" s="1"/>
      <c r="AP402" s="1"/>
      <c r="AQ402" s="1"/>
      <c r="AR402" s="1"/>
    </row>
    <row r="403" spans="28:44" ht="12.75">
      <c r="AB403" s="1"/>
      <c r="AC403" s="1"/>
      <c r="AD403" s="1"/>
      <c r="AF403" s="1"/>
      <c r="AG403" s="1"/>
      <c r="AH403" s="1"/>
      <c r="AI403" s="1"/>
      <c r="AJ403" s="1"/>
      <c r="AK403" s="1"/>
      <c r="AO403" s="1"/>
      <c r="AP403" s="1"/>
      <c r="AQ403" s="1"/>
      <c r="AR403" s="1"/>
    </row>
    <row r="404" spans="28:44" ht="12.75">
      <c r="AB404" s="1"/>
      <c r="AC404" s="1"/>
      <c r="AD404" s="1"/>
      <c r="AF404" s="1"/>
      <c r="AG404" s="1"/>
      <c r="AH404" s="1"/>
      <c r="AI404" s="1"/>
      <c r="AJ404" s="1"/>
      <c r="AK404" s="1"/>
      <c r="AO404" s="1"/>
      <c r="AP404" s="1"/>
      <c r="AQ404" s="1"/>
      <c r="AR404" s="1"/>
    </row>
    <row r="405" spans="28:44" ht="12.75">
      <c r="AB405" s="1"/>
      <c r="AC405" s="1"/>
      <c r="AD405" s="1"/>
      <c r="AF405" s="1"/>
      <c r="AG405" s="1"/>
      <c r="AH405" s="1"/>
      <c r="AI405" s="1"/>
      <c r="AJ405" s="1"/>
      <c r="AK405" s="1"/>
      <c r="AO405" s="1"/>
      <c r="AP405" s="1"/>
      <c r="AQ405" s="1"/>
      <c r="AR405" s="1"/>
    </row>
    <row r="406" spans="28:44" ht="12.75">
      <c r="AB406" s="1"/>
      <c r="AC406" s="1"/>
      <c r="AD406" s="1"/>
      <c r="AF406" s="1"/>
      <c r="AG406" s="1"/>
      <c r="AH406" s="1"/>
      <c r="AI406" s="1"/>
      <c r="AJ406" s="1"/>
      <c r="AK406" s="1"/>
      <c r="AO406" s="1"/>
      <c r="AP406" s="1"/>
      <c r="AQ406" s="1"/>
      <c r="AR406" s="1"/>
    </row>
    <row r="407" spans="28:44" ht="12.75">
      <c r="AB407" s="1"/>
      <c r="AC407" s="1"/>
      <c r="AD407" s="1"/>
      <c r="AF407" s="1"/>
      <c r="AG407" s="1"/>
      <c r="AH407" s="1"/>
      <c r="AI407" s="1"/>
      <c r="AJ407" s="1"/>
      <c r="AK407" s="1"/>
      <c r="AO407" s="1"/>
      <c r="AP407" s="1"/>
      <c r="AQ407" s="1"/>
      <c r="AR407" s="1"/>
    </row>
    <row r="408" spans="28:44" ht="12.75">
      <c r="AB408" s="1"/>
      <c r="AC408" s="1"/>
      <c r="AD408" s="1"/>
      <c r="AF408" s="1"/>
      <c r="AG408" s="1"/>
      <c r="AH408" s="1"/>
      <c r="AI408" s="1"/>
      <c r="AJ408" s="1"/>
      <c r="AK408" s="1"/>
      <c r="AO408" s="1"/>
      <c r="AP408" s="1"/>
      <c r="AQ408" s="1"/>
      <c r="AR408" s="1"/>
    </row>
    <row r="409" spans="28:44" ht="12.75">
      <c r="AB409" s="1"/>
      <c r="AC409" s="1"/>
      <c r="AD409" s="1"/>
      <c r="AF409" s="1"/>
      <c r="AG409" s="1"/>
      <c r="AH409" s="1"/>
      <c r="AI409" s="1"/>
      <c r="AJ409" s="1"/>
      <c r="AK409" s="1"/>
      <c r="AO409" s="1"/>
      <c r="AP409" s="1"/>
      <c r="AQ409" s="1"/>
      <c r="AR409" s="1"/>
    </row>
    <row r="410" spans="28:44" ht="12.75">
      <c r="AB410" s="1"/>
      <c r="AC410" s="1"/>
      <c r="AD410" s="1"/>
      <c r="AF410" s="1"/>
      <c r="AG410" s="1"/>
      <c r="AH410" s="1"/>
      <c r="AI410" s="1"/>
      <c r="AJ410" s="1"/>
      <c r="AK410" s="1"/>
      <c r="AO410" s="1"/>
      <c r="AP410" s="1"/>
      <c r="AQ410" s="1"/>
      <c r="AR410" s="1"/>
    </row>
    <row r="411" spans="28:44" ht="12.75">
      <c r="AB411" s="1"/>
      <c r="AC411" s="1"/>
      <c r="AD411" s="1"/>
      <c r="AF411" s="1"/>
      <c r="AG411" s="1"/>
      <c r="AH411" s="1"/>
      <c r="AI411" s="1"/>
      <c r="AJ411" s="1"/>
      <c r="AK411" s="1"/>
      <c r="AO411" s="1"/>
      <c r="AP411" s="1"/>
      <c r="AQ411" s="1"/>
      <c r="AR411" s="1"/>
    </row>
    <row r="412" spans="28:44" ht="12.75">
      <c r="AB412" s="1"/>
      <c r="AC412" s="1"/>
      <c r="AD412" s="1"/>
      <c r="AF412" s="1"/>
      <c r="AG412" s="1"/>
      <c r="AH412" s="1"/>
      <c r="AI412" s="1"/>
      <c r="AJ412" s="1"/>
      <c r="AK412" s="1"/>
      <c r="AO412" s="1"/>
      <c r="AP412" s="1"/>
      <c r="AQ412" s="1"/>
      <c r="AR412" s="1"/>
    </row>
    <row r="413" spans="28:44" ht="12.75">
      <c r="AB413" s="1"/>
      <c r="AC413" s="1"/>
      <c r="AD413" s="1"/>
      <c r="AF413" s="1"/>
      <c r="AG413" s="1"/>
      <c r="AH413" s="1"/>
      <c r="AI413" s="1"/>
      <c r="AJ413" s="1"/>
      <c r="AK413" s="1"/>
      <c r="AO413" s="1"/>
      <c r="AP413" s="1"/>
      <c r="AQ413" s="1"/>
      <c r="AR413" s="1"/>
    </row>
    <row r="414" spans="28:44" ht="12.75">
      <c r="AB414" s="1"/>
      <c r="AC414" s="1"/>
      <c r="AD414" s="1"/>
      <c r="AF414" s="1"/>
      <c r="AG414" s="1"/>
      <c r="AH414" s="1"/>
      <c r="AI414" s="1"/>
      <c r="AJ414" s="1"/>
      <c r="AK414" s="1"/>
      <c r="AO414" s="1"/>
      <c r="AP414" s="1"/>
      <c r="AQ414" s="1"/>
      <c r="AR414" s="1"/>
    </row>
    <row r="415" spans="28:44" ht="12.75">
      <c r="AB415" s="1"/>
      <c r="AC415" s="1"/>
      <c r="AD415" s="1"/>
      <c r="AF415" s="1"/>
      <c r="AG415" s="1"/>
      <c r="AH415" s="1"/>
      <c r="AI415" s="1"/>
      <c r="AJ415" s="1"/>
      <c r="AK415" s="1"/>
      <c r="AO415" s="1"/>
      <c r="AP415" s="1"/>
      <c r="AQ415" s="1"/>
      <c r="AR415" s="1"/>
    </row>
    <row r="416" spans="28:44" ht="12.75">
      <c r="AB416" s="1"/>
      <c r="AC416" s="1"/>
      <c r="AD416" s="1"/>
      <c r="AF416" s="1"/>
      <c r="AG416" s="1"/>
      <c r="AH416" s="1"/>
      <c r="AI416" s="1"/>
      <c r="AJ416" s="1"/>
      <c r="AK416" s="1"/>
      <c r="AO416" s="1"/>
      <c r="AP416" s="1"/>
      <c r="AQ416" s="1"/>
      <c r="AR416" s="1"/>
    </row>
    <row r="417" spans="28:44" ht="12.75">
      <c r="AB417" s="1"/>
      <c r="AC417" s="1"/>
      <c r="AD417" s="1"/>
      <c r="AF417" s="1"/>
      <c r="AG417" s="1"/>
      <c r="AH417" s="1"/>
      <c r="AI417" s="1"/>
      <c r="AJ417" s="1"/>
      <c r="AK417" s="1"/>
      <c r="AO417" s="1"/>
      <c r="AP417" s="1"/>
      <c r="AQ417" s="1"/>
      <c r="AR417" s="1"/>
    </row>
    <row r="418" spans="28:44" ht="12.75">
      <c r="AB418" s="1"/>
      <c r="AC418" s="1"/>
      <c r="AD418" s="1"/>
      <c r="AF418" s="1"/>
      <c r="AG418" s="1"/>
      <c r="AH418" s="1"/>
      <c r="AI418" s="1"/>
      <c r="AJ418" s="1"/>
      <c r="AK418" s="1"/>
      <c r="AO418" s="1"/>
      <c r="AP418" s="1"/>
      <c r="AQ418" s="1"/>
      <c r="AR418" s="1"/>
    </row>
    <row r="419" spans="28:44" ht="12.75">
      <c r="AB419" s="1"/>
      <c r="AC419" s="1"/>
      <c r="AD419" s="1"/>
      <c r="AF419" s="1"/>
      <c r="AG419" s="1"/>
      <c r="AH419" s="1"/>
      <c r="AI419" s="1"/>
      <c r="AJ419" s="1"/>
      <c r="AK419" s="1"/>
      <c r="AO419" s="1"/>
      <c r="AP419" s="1"/>
      <c r="AQ419" s="1"/>
      <c r="AR419" s="1"/>
    </row>
    <row r="420" spans="28:44" ht="12.75">
      <c r="AB420" s="1"/>
      <c r="AC420" s="1"/>
      <c r="AD420" s="1"/>
      <c r="AF420" s="1"/>
      <c r="AG420" s="1"/>
      <c r="AH420" s="1"/>
      <c r="AI420" s="1"/>
      <c r="AJ420" s="1"/>
      <c r="AK420" s="1"/>
      <c r="AO420" s="1"/>
      <c r="AP420" s="1"/>
      <c r="AQ420" s="1"/>
      <c r="AR420" s="1"/>
    </row>
    <row r="421" spans="28:44" ht="12.75">
      <c r="AB421" s="1"/>
      <c r="AC421" s="1"/>
      <c r="AD421" s="1"/>
      <c r="AF421" s="1"/>
      <c r="AG421" s="1"/>
      <c r="AH421" s="1"/>
      <c r="AI421" s="1"/>
      <c r="AJ421" s="1"/>
      <c r="AK421" s="1"/>
      <c r="AO421" s="1"/>
      <c r="AP421" s="1"/>
      <c r="AQ421" s="1"/>
      <c r="AR421" s="1"/>
    </row>
    <row r="422" spans="28:44" ht="12.75">
      <c r="AB422" s="1"/>
      <c r="AC422" s="1"/>
      <c r="AD422" s="1"/>
      <c r="AF422" s="1"/>
      <c r="AG422" s="1"/>
      <c r="AH422" s="1"/>
      <c r="AI422" s="1"/>
      <c r="AJ422" s="1"/>
      <c r="AK422" s="1"/>
      <c r="AO422" s="1"/>
      <c r="AP422" s="1"/>
      <c r="AQ422" s="1"/>
      <c r="AR422" s="1"/>
    </row>
    <row r="423" spans="28:44" ht="12.75">
      <c r="AB423" s="1"/>
      <c r="AC423" s="1"/>
      <c r="AD423" s="1"/>
      <c r="AF423" s="1"/>
      <c r="AG423" s="1"/>
      <c r="AH423" s="1"/>
      <c r="AI423" s="1"/>
      <c r="AJ423" s="1"/>
      <c r="AK423" s="1"/>
      <c r="AO423" s="1"/>
      <c r="AP423" s="1"/>
      <c r="AQ423" s="1"/>
      <c r="AR423" s="1"/>
    </row>
    <row r="424" spans="28:44" ht="12.75">
      <c r="AB424" s="1"/>
      <c r="AC424" s="1"/>
      <c r="AD424" s="1"/>
      <c r="AF424" s="1"/>
      <c r="AG424" s="1"/>
      <c r="AH424" s="1"/>
      <c r="AI424" s="1"/>
      <c r="AJ424" s="1"/>
      <c r="AK424" s="1"/>
      <c r="AO424" s="1"/>
      <c r="AP424" s="1"/>
      <c r="AQ424" s="1"/>
      <c r="AR424" s="1"/>
    </row>
    <row r="425" spans="28:44" ht="12.75">
      <c r="AB425" s="1"/>
      <c r="AC425" s="1"/>
      <c r="AD425" s="1"/>
      <c r="AF425" s="1"/>
      <c r="AG425" s="1"/>
      <c r="AH425" s="1"/>
      <c r="AI425" s="1"/>
      <c r="AJ425" s="1"/>
      <c r="AK425" s="1"/>
      <c r="AO425" s="1"/>
      <c r="AP425" s="1"/>
      <c r="AQ425" s="1"/>
      <c r="AR425" s="1"/>
    </row>
    <row r="426" spans="28:44" ht="12.75">
      <c r="AB426" s="1"/>
      <c r="AC426" s="1"/>
      <c r="AD426" s="1"/>
      <c r="AF426" s="1"/>
      <c r="AG426" s="1"/>
      <c r="AH426" s="1"/>
      <c r="AI426" s="1"/>
      <c r="AJ426" s="1"/>
      <c r="AK426" s="1"/>
      <c r="AO426" s="1"/>
      <c r="AP426" s="1"/>
      <c r="AQ426" s="1"/>
      <c r="AR426" s="1"/>
    </row>
    <row r="427" spans="28:44" ht="12.75">
      <c r="AB427" s="1"/>
      <c r="AC427" s="1"/>
      <c r="AD427" s="1"/>
      <c r="AF427" s="1"/>
      <c r="AG427" s="1"/>
      <c r="AH427" s="1"/>
      <c r="AI427" s="1"/>
      <c r="AJ427" s="1"/>
      <c r="AK427" s="1"/>
      <c r="AO427" s="1"/>
      <c r="AP427" s="1"/>
      <c r="AQ427" s="1"/>
      <c r="AR427" s="1"/>
    </row>
    <row r="428" spans="28:44" ht="12.75">
      <c r="AB428" s="1"/>
      <c r="AC428" s="1"/>
      <c r="AD428" s="1"/>
      <c r="AF428" s="1"/>
      <c r="AG428" s="1"/>
      <c r="AH428" s="1"/>
      <c r="AI428" s="1"/>
      <c r="AJ428" s="1"/>
      <c r="AK428" s="1"/>
      <c r="AO428" s="1"/>
      <c r="AP428" s="1"/>
      <c r="AQ428" s="1"/>
      <c r="AR428" s="1"/>
    </row>
    <row r="429" spans="28:44" ht="12.75">
      <c r="AB429" s="1"/>
      <c r="AC429" s="1"/>
      <c r="AD429" s="1"/>
      <c r="AF429" s="1"/>
      <c r="AG429" s="1"/>
      <c r="AH429" s="1"/>
      <c r="AI429" s="1"/>
      <c r="AJ429" s="1"/>
      <c r="AK429" s="1"/>
      <c r="AO429" s="1"/>
      <c r="AP429" s="1"/>
      <c r="AQ429" s="1"/>
      <c r="AR429" s="1"/>
    </row>
    <row r="430" spans="28:44" ht="12.75">
      <c r="AB430" s="1"/>
      <c r="AC430" s="1"/>
      <c r="AD430" s="1"/>
      <c r="AF430" s="1"/>
      <c r="AG430" s="1"/>
      <c r="AH430" s="1"/>
      <c r="AI430" s="1"/>
      <c r="AJ430" s="1"/>
      <c r="AK430" s="1"/>
      <c r="AO430" s="1"/>
      <c r="AP430" s="1"/>
      <c r="AQ430" s="1"/>
      <c r="AR430" s="1"/>
    </row>
    <row r="431" spans="28:44" ht="12.75">
      <c r="AB431" s="1"/>
      <c r="AC431" s="1"/>
      <c r="AD431" s="1"/>
      <c r="AF431" s="1"/>
      <c r="AG431" s="1"/>
      <c r="AH431" s="1"/>
      <c r="AI431" s="1"/>
      <c r="AJ431" s="1"/>
      <c r="AK431" s="1"/>
      <c r="AO431" s="1"/>
      <c r="AP431" s="1"/>
      <c r="AQ431" s="1"/>
      <c r="AR431" s="1"/>
    </row>
    <row r="432" spans="28:44" ht="12.75">
      <c r="AB432" s="1"/>
      <c r="AC432" s="1"/>
      <c r="AD432" s="1"/>
      <c r="AF432" s="1"/>
      <c r="AG432" s="1"/>
      <c r="AH432" s="1"/>
      <c r="AI432" s="1"/>
      <c r="AJ432" s="1"/>
      <c r="AK432" s="1"/>
      <c r="AO432" s="1"/>
      <c r="AP432" s="1"/>
      <c r="AQ432" s="1"/>
      <c r="AR432" s="1"/>
    </row>
    <row r="433" spans="28:44" ht="12.75">
      <c r="AB433" s="1"/>
      <c r="AC433" s="1"/>
      <c r="AD433" s="1"/>
      <c r="AF433" s="1"/>
      <c r="AG433" s="1"/>
      <c r="AH433" s="1"/>
      <c r="AI433" s="1"/>
      <c r="AJ433" s="1"/>
      <c r="AK433" s="1"/>
      <c r="AO433" s="1"/>
      <c r="AP433" s="1"/>
      <c r="AQ433" s="1"/>
      <c r="AR433" s="1"/>
    </row>
    <row r="434" spans="28:44" ht="12.75">
      <c r="AB434" s="1"/>
      <c r="AC434" s="1"/>
      <c r="AD434" s="1"/>
      <c r="AF434" s="1"/>
      <c r="AG434" s="1"/>
      <c r="AH434" s="1"/>
      <c r="AI434" s="1"/>
      <c r="AJ434" s="1"/>
      <c r="AK434" s="1"/>
      <c r="AO434" s="1"/>
      <c r="AP434" s="1"/>
      <c r="AQ434" s="1"/>
      <c r="AR434" s="1"/>
    </row>
    <row r="435" spans="28:44" ht="12.75">
      <c r="AB435" s="1"/>
      <c r="AC435" s="1"/>
      <c r="AD435" s="1"/>
      <c r="AF435" s="1"/>
      <c r="AG435" s="1"/>
      <c r="AH435" s="1"/>
      <c r="AI435" s="1"/>
      <c r="AJ435" s="1"/>
      <c r="AK435" s="1"/>
      <c r="AO435" s="1"/>
      <c r="AP435" s="1"/>
      <c r="AQ435" s="1"/>
      <c r="AR435" s="1"/>
    </row>
    <row r="436" spans="28:44" ht="12.75">
      <c r="AB436" s="1"/>
      <c r="AC436" s="1"/>
      <c r="AD436" s="1"/>
      <c r="AF436" s="1"/>
      <c r="AG436" s="1"/>
      <c r="AH436" s="1"/>
      <c r="AI436" s="1"/>
      <c r="AJ436" s="1"/>
      <c r="AK436" s="1"/>
      <c r="AO436" s="1"/>
      <c r="AP436" s="1"/>
      <c r="AQ436" s="1"/>
      <c r="AR436" s="1"/>
    </row>
    <row r="437" spans="28:44" ht="12.75">
      <c r="AB437" s="1"/>
      <c r="AC437" s="1"/>
      <c r="AD437" s="1"/>
      <c r="AF437" s="1"/>
      <c r="AG437" s="1"/>
      <c r="AH437" s="1"/>
      <c r="AI437" s="1"/>
      <c r="AJ437" s="1"/>
      <c r="AK437" s="1"/>
      <c r="AO437" s="1"/>
      <c r="AP437" s="1"/>
      <c r="AQ437" s="1"/>
      <c r="AR437" s="1"/>
    </row>
    <row r="438" spans="28:44" ht="12.75">
      <c r="AB438" s="1"/>
      <c r="AC438" s="1"/>
      <c r="AD438" s="1"/>
      <c r="AF438" s="1"/>
      <c r="AG438" s="1"/>
      <c r="AH438" s="1"/>
      <c r="AI438" s="1"/>
      <c r="AJ438" s="1"/>
      <c r="AK438" s="1"/>
      <c r="AO438" s="1"/>
      <c r="AP438" s="1"/>
      <c r="AQ438" s="1"/>
      <c r="AR438" s="1"/>
    </row>
    <row r="439" spans="28:44" ht="12.75">
      <c r="AB439" s="1"/>
      <c r="AC439" s="1"/>
      <c r="AD439" s="1"/>
      <c r="AF439" s="1"/>
      <c r="AG439" s="1"/>
      <c r="AH439" s="1"/>
      <c r="AI439" s="1"/>
      <c r="AJ439" s="1"/>
      <c r="AK439" s="1"/>
      <c r="AO439" s="1"/>
      <c r="AP439" s="1"/>
      <c r="AQ439" s="1"/>
      <c r="AR439" s="1"/>
    </row>
    <row r="440" spans="28:44" ht="12.75">
      <c r="AB440" s="1"/>
      <c r="AC440" s="1"/>
      <c r="AD440" s="1"/>
      <c r="AF440" s="1"/>
      <c r="AG440" s="1"/>
      <c r="AH440" s="1"/>
      <c r="AI440" s="1"/>
      <c r="AJ440" s="1"/>
      <c r="AK440" s="1"/>
      <c r="AO440" s="1"/>
      <c r="AP440" s="1"/>
      <c r="AQ440" s="1"/>
      <c r="AR440" s="1"/>
    </row>
    <row r="441" spans="28:44" ht="12.75">
      <c r="AB441" s="1"/>
      <c r="AC441" s="1"/>
      <c r="AD441" s="1"/>
      <c r="AF441" s="1"/>
      <c r="AG441" s="1"/>
      <c r="AH441" s="1"/>
      <c r="AI441" s="1"/>
      <c r="AJ441" s="1"/>
      <c r="AK441" s="1"/>
      <c r="AO441" s="1"/>
      <c r="AP441" s="1"/>
      <c r="AQ441" s="1"/>
      <c r="AR441" s="1"/>
    </row>
    <row r="442" spans="28:44" ht="12.75">
      <c r="AB442" s="1"/>
      <c r="AC442" s="1"/>
      <c r="AD442" s="1"/>
      <c r="AF442" s="1"/>
      <c r="AG442" s="1"/>
      <c r="AH442" s="1"/>
      <c r="AI442" s="1"/>
      <c r="AJ442" s="1"/>
      <c r="AK442" s="1"/>
      <c r="AO442" s="1"/>
      <c r="AP442" s="1"/>
      <c r="AQ442" s="1"/>
      <c r="AR442" s="1"/>
    </row>
    <row r="443" spans="28:44" ht="12.75">
      <c r="AB443" s="1"/>
      <c r="AC443" s="1"/>
      <c r="AD443" s="1"/>
      <c r="AF443" s="1"/>
      <c r="AG443" s="1"/>
      <c r="AH443" s="1"/>
      <c r="AI443" s="1"/>
      <c r="AJ443" s="1"/>
      <c r="AK443" s="1"/>
      <c r="AO443" s="1"/>
      <c r="AP443" s="1"/>
      <c r="AQ443" s="1"/>
      <c r="AR443" s="1"/>
    </row>
    <row r="444" spans="28:44" ht="12.75">
      <c r="AB444" s="1"/>
      <c r="AC444" s="1"/>
      <c r="AD444" s="1"/>
      <c r="AF444" s="1"/>
      <c r="AG444" s="1"/>
      <c r="AH444" s="1"/>
      <c r="AI444" s="1"/>
      <c r="AJ444" s="1"/>
      <c r="AK444" s="1"/>
      <c r="AO444" s="1"/>
      <c r="AP444" s="1"/>
      <c r="AQ444" s="1"/>
      <c r="AR444" s="1"/>
    </row>
    <row r="445" spans="28:44" ht="12.75">
      <c r="AB445" s="1"/>
      <c r="AC445" s="1"/>
      <c r="AD445" s="1"/>
      <c r="AF445" s="1"/>
      <c r="AG445" s="1"/>
      <c r="AH445" s="1"/>
      <c r="AI445" s="1"/>
      <c r="AJ445" s="1"/>
      <c r="AK445" s="1"/>
      <c r="AO445" s="1"/>
      <c r="AP445" s="1"/>
      <c r="AQ445" s="1"/>
      <c r="AR445" s="1"/>
    </row>
    <row r="446" spans="28:44" ht="12.75">
      <c r="AB446" s="1"/>
      <c r="AC446" s="1"/>
      <c r="AD446" s="1"/>
      <c r="AF446" s="1"/>
      <c r="AG446" s="1"/>
      <c r="AH446" s="1"/>
      <c r="AI446" s="1"/>
      <c r="AJ446" s="1"/>
      <c r="AK446" s="1"/>
      <c r="AO446" s="1"/>
      <c r="AP446" s="1"/>
      <c r="AQ446" s="1"/>
      <c r="AR446" s="1"/>
    </row>
    <row r="447" spans="28:44" ht="12.75">
      <c r="AB447" s="1"/>
      <c r="AC447" s="1"/>
      <c r="AD447" s="1"/>
      <c r="AF447" s="1"/>
      <c r="AG447" s="1"/>
      <c r="AH447" s="1"/>
      <c r="AI447" s="1"/>
      <c r="AJ447" s="1"/>
      <c r="AK447" s="1"/>
      <c r="AO447" s="1"/>
      <c r="AP447" s="1"/>
      <c r="AQ447" s="1"/>
      <c r="AR447" s="1"/>
    </row>
    <row r="448" spans="28:44" ht="12.75">
      <c r="AB448" s="1"/>
      <c r="AC448" s="1"/>
      <c r="AD448" s="1"/>
      <c r="AF448" s="1"/>
      <c r="AG448" s="1"/>
      <c r="AH448" s="1"/>
      <c r="AI448" s="1"/>
      <c r="AJ448" s="1"/>
      <c r="AK448" s="1"/>
      <c r="AO448" s="1"/>
      <c r="AP448" s="1"/>
      <c r="AQ448" s="1"/>
      <c r="AR448" s="1"/>
    </row>
    <row r="449" spans="28:44" ht="12.75">
      <c r="AB449" s="1"/>
      <c r="AC449" s="1"/>
      <c r="AD449" s="1"/>
      <c r="AF449" s="1"/>
      <c r="AG449" s="1"/>
      <c r="AH449" s="1"/>
      <c r="AI449" s="1"/>
      <c r="AJ449" s="1"/>
      <c r="AK449" s="1"/>
      <c r="AO449" s="1"/>
      <c r="AP449" s="1"/>
      <c r="AQ449" s="1"/>
      <c r="AR449" s="1"/>
    </row>
    <row r="450" spans="28:44" ht="12.75">
      <c r="AB450" s="1"/>
      <c r="AC450" s="1"/>
      <c r="AD450" s="1"/>
      <c r="AF450" s="1"/>
      <c r="AG450" s="1"/>
      <c r="AH450" s="1"/>
      <c r="AI450" s="1"/>
      <c r="AJ450" s="1"/>
      <c r="AK450" s="1"/>
      <c r="AO450" s="1"/>
      <c r="AP450" s="1"/>
      <c r="AQ450" s="1"/>
      <c r="AR450" s="1"/>
    </row>
    <row r="451" spans="28:44" ht="12.75">
      <c r="AB451" s="1"/>
      <c r="AC451" s="1"/>
      <c r="AD451" s="1"/>
      <c r="AF451" s="1"/>
      <c r="AG451" s="1"/>
      <c r="AH451" s="1"/>
      <c r="AI451" s="1"/>
      <c r="AJ451" s="1"/>
      <c r="AK451" s="1"/>
      <c r="AO451" s="1"/>
      <c r="AP451" s="1"/>
      <c r="AQ451" s="1"/>
      <c r="AR451" s="1"/>
    </row>
    <row r="452" spans="28:44" ht="12.75">
      <c r="AB452" s="1"/>
      <c r="AC452" s="1"/>
      <c r="AD452" s="1"/>
      <c r="AF452" s="1"/>
      <c r="AG452" s="1"/>
      <c r="AH452" s="1"/>
      <c r="AI452" s="1"/>
      <c r="AJ452" s="1"/>
      <c r="AK452" s="1"/>
      <c r="AO452" s="1"/>
      <c r="AP452" s="1"/>
      <c r="AQ452" s="1"/>
      <c r="AR452" s="1"/>
    </row>
    <row r="453" spans="28:44" ht="12.75">
      <c r="AB453" s="1"/>
      <c r="AC453" s="1"/>
      <c r="AD453" s="1"/>
      <c r="AF453" s="1"/>
      <c r="AG453" s="1"/>
      <c r="AH453" s="1"/>
      <c r="AI453" s="1"/>
      <c r="AJ453" s="1"/>
      <c r="AK453" s="1"/>
      <c r="AO453" s="1"/>
      <c r="AP453" s="1"/>
      <c r="AQ453" s="1"/>
      <c r="AR453" s="1"/>
    </row>
    <row r="454" spans="28:44" ht="12.75">
      <c r="AB454" s="1"/>
      <c r="AC454" s="1"/>
      <c r="AD454" s="1"/>
      <c r="AF454" s="1"/>
      <c r="AG454" s="1"/>
      <c r="AH454" s="1"/>
      <c r="AI454" s="1"/>
      <c r="AJ454" s="1"/>
      <c r="AK454" s="1"/>
      <c r="AO454" s="1"/>
      <c r="AP454" s="1"/>
      <c r="AQ454" s="1"/>
      <c r="AR454" s="1"/>
    </row>
    <row r="455" spans="28:44" ht="12.75">
      <c r="AB455" s="1"/>
      <c r="AC455" s="1"/>
      <c r="AD455" s="1"/>
      <c r="AF455" s="1"/>
      <c r="AG455" s="1"/>
      <c r="AH455" s="1"/>
      <c r="AI455" s="1"/>
      <c r="AJ455" s="1"/>
      <c r="AK455" s="1"/>
      <c r="AO455" s="1"/>
      <c r="AP455" s="1"/>
      <c r="AQ455" s="1"/>
      <c r="AR455" s="1"/>
    </row>
    <row r="456" spans="28:44" ht="12.75">
      <c r="AB456" s="1"/>
      <c r="AC456" s="1"/>
      <c r="AD456" s="1"/>
      <c r="AF456" s="1"/>
      <c r="AG456" s="1"/>
      <c r="AH456" s="1"/>
      <c r="AI456" s="1"/>
      <c r="AJ456" s="1"/>
      <c r="AK456" s="1"/>
      <c r="AO456" s="1"/>
      <c r="AP456" s="1"/>
      <c r="AQ456" s="1"/>
      <c r="AR456" s="1"/>
    </row>
    <row r="457" spans="28:44" ht="12.75">
      <c r="AB457" s="1"/>
      <c r="AC457" s="1"/>
      <c r="AD457" s="1"/>
      <c r="AF457" s="1"/>
      <c r="AG457" s="1"/>
      <c r="AH457" s="1"/>
      <c r="AI457" s="1"/>
      <c r="AJ457" s="1"/>
      <c r="AK457" s="1"/>
      <c r="AO457" s="1"/>
      <c r="AP457" s="1"/>
      <c r="AQ457" s="1"/>
      <c r="AR457" s="1"/>
    </row>
    <row r="458" spans="28:44" ht="12.75">
      <c r="AB458" s="1"/>
      <c r="AC458" s="1"/>
      <c r="AD458" s="1"/>
      <c r="AF458" s="1"/>
      <c r="AG458" s="1"/>
      <c r="AH458" s="1"/>
      <c r="AI458" s="1"/>
      <c r="AJ458" s="1"/>
      <c r="AK458" s="1"/>
      <c r="AO458" s="1"/>
      <c r="AP458" s="1"/>
      <c r="AQ458" s="1"/>
      <c r="AR458" s="1"/>
    </row>
    <row r="459" spans="28:44" ht="12.75">
      <c r="AB459" s="1"/>
      <c r="AC459" s="1"/>
      <c r="AD459" s="1"/>
      <c r="AF459" s="1"/>
      <c r="AG459" s="1"/>
      <c r="AH459" s="1"/>
      <c r="AI459" s="1"/>
      <c r="AJ459" s="1"/>
      <c r="AK459" s="1"/>
      <c r="AO459" s="1"/>
      <c r="AP459" s="1"/>
      <c r="AQ459" s="1"/>
      <c r="AR459" s="1"/>
    </row>
    <row r="460" spans="28:44" ht="12.75">
      <c r="AB460" s="1"/>
      <c r="AC460" s="1"/>
      <c r="AD460" s="1"/>
      <c r="AF460" s="1"/>
      <c r="AG460" s="1"/>
      <c r="AH460" s="1"/>
      <c r="AI460" s="1"/>
      <c r="AJ460" s="1"/>
      <c r="AK460" s="1"/>
      <c r="AO460" s="1"/>
      <c r="AP460" s="1"/>
      <c r="AQ460" s="1"/>
      <c r="AR460" s="1"/>
    </row>
    <row r="461" spans="28:44" ht="12.75">
      <c r="AB461" s="1"/>
      <c r="AC461" s="1"/>
      <c r="AD461" s="1"/>
      <c r="AF461" s="1"/>
      <c r="AG461" s="1"/>
      <c r="AH461" s="1"/>
      <c r="AI461" s="1"/>
      <c r="AJ461" s="1"/>
      <c r="AK461" s="1"/>
      <c r="AO461" s="1"/>
      <c r="AP461" s="1"/>
      <c r="AQ461" s="1"/>
      <c r="AR461" s="1"/>
    </row>
    <row r="462" spans="28:44" ht="12.75">
      <c r="AB462" s="1"/>
      <c r="AC462" s="1"/>
      <c r="AD462" s="1"/>
      <c r="AF462" s="1"/>
      <c r="AG462" s="1"/>
      <c r="AH462" s="1"/>
      <c r="AI462" s="1"/>
      <c r="AJ462" s="1"/>
      <c r="AK462" s="1"/>
      <c r="AO462" s="1"/>
      <c r="AP462" s="1"/>
      <c r="AQ462" s="1"/>
      <c r="AR462" s="1"/>
    </row>
    <row r="463" spans="28:44" ht="12.75">
      <c r="AB463" s="1"/>
      <c r="AC463" s="1"/>
      <c r="AD463" s="1"/>
      <c r="AF463" s="1"/>
      <c r="AG463" s="1"/>
      <c r="AH463" s="1"/>
      <c r="AI463" s="1"/>
      <c r="AJ463" s="1"/>
      <c r="AK463" s="1"/>
      <c r="AO463" s="1"/>
      <c r="AP463" s="1"/>
      <c r="AQ463" s="1"/>
      <c r="AR463" s="1"/>
    </row>
    <row r="464" spans="28:44" ht="12.75">
      <c r="AB464" s="1"/>
      <c r="AC464" s="1"/>
      <c r="AD464" s="1"/>
      <c r="AF464" s="1"/>
      <c r="AG464" s="1"/>
      <c r="AH464" s="1"/>
      <c r="AI464" s="1"/>
      <c r="AJ464" s="1"/>
      <c r="AK464" s="1"/>
      <c r="AO464" s="1"/>
      <c r="AP464" s="1"/>
      <c r="AQ464" s="1"/>
      <c r="AR464" s="1"/>
    </row>
    <row r="465" spans="28:44" ht="12.75">
      <c r="AB465" s="1"/>
      <c r="AC465" s="1"/>
      <c r="AD465" s="1"/>
      <c r="AF465" s="1"/>
      <c r="AG465" s="1"/>
      <c r="AH465" s="1"/>
      <c r="AI465" s="1"/>
      <c r="AJ465" s="1"/>
      <c r="AK465" s="1"/>
      <c r="AO465" s="1"/>
      <c r="AP465" s="1"/>
      <c r="AQ465" s="1"/>
      <c r="AR465" s="1"/>
    </row>
    <row r="466" spans="28:44" ht="12.75">
      <c r="AB466" s="1"/>
      <c r="AC466" s="1"/>
      <c r="AD466" s="1"/>
      <c r="AF466" s="1"/>
      <c r="AG466" s="1"/>
      <c r="AH466" s="1"/>
      <c r="AI466" s="1"/>
      <c r="AJ466" s="1"/>
      <c r="AK466" s="1"/>
      <c r="AO466" s="1"/>
      <c r="AP466" s="1"/>
      <c r="AQ466" s="1"/>
      <c r="AR466" s="1"/>
    </row>
    <row r="467" spans="28:44" ht="12.75">
      <c r="AB467" s="1"/>
      <c r="AC467" s="1"/>
      <c r="AD467" s="1"/>
      <c r="AF467" s="1"/>
      <c r="AG467" s="1"/>
      <c r="AH467" s="1"/>
      <c r="AI467" s="1"/>
      <c r="AJ467" s="1"/>
      <c r="AK467" s="1"/>
      <c r="AO467" s="1"/>
      <c r="AP467" s="1"/>
      <c r="AQ467" s="1"/>
      <c r="AR467" s="1"/>
    </row>
    <row r="468" spans="28:44" ht="12.75">
      <c r="AB468" s="1"/>
      <c r="AC468" s="1"/>
      <c r="AD468" s="1"/>
      <c r="AF468" s="1"/>
      <c r="AG468" s="1"/>
      <c r="AH468" s="1"/>
      <c r="AI468" s="1"/>
      <c r="AJ468" s="1"/>
      <c r="AK468" s="1"/>
      <c r="AO468" s="1"/>
      <c r="AP468" s="1"/>
      <c r="AQ468" s="1"/>
      <c r="AR468" s="1"/>
    </row>
    <row r="469" spans="28:44" ht="12.75">
      <c r="AB469" s="1"/>
      <c r="AC469" s="1"/>
      <c r="AD469" s="1"/>
      <c r="AF469" s="1"/>
      <c r="AG469" s="1"/>
      <c r="AH469" s="1"/>
      <c r="AI469" s="1"/>
      <c r="AJ469" s="1"/>
      <c r="AK469" s="1"/>
      <c r="AO469" s="1"/>
      <c r="AP469" s="1"/>
      <c r="AQ469" s="1"/>
      <c r="AR469" s="1"/>
    </row>
    <row r="470" spans="28:44" ht="12.75">
      <c r="AB470" s="1"/>
      <c r="AC470" s="1"/>
      <c r="AD470" s="1"/>
      <c r="AF470" s="1"/>
      <c r="AG470" s="1"/>
      <c r="AH470" s="1"/>
      <c r="AI470" s="1"/>
      <c r="AJ470" s="1"/>
      <c r="AK470" s="1"/>
      <c r="AO470" s="1"/>
      <c r="AP470" s="1"/>
      <c r="AQ470" s="1"/>
      <c r="AR470" s="1"/>
    </row>
    <row r="471" spans="28:44" ht="12.75">
      <c r="AB471" s="1"/>
      <c r="AC471" s="1"/>
      <c r="AD471" s="1"/>
      <c r="AF471" s="1"/>
      <c r="AG471" s="1"/>
      <c r="AH471" s="1"/>
      <c r="AI471" s="1"/>
      <c r="AJ471" s="1"/>
      <c r="AK471" s="1"/>
      <c r="AO471" s="1"/>
      <c r="AP471" s="1"/>
      <c r="AQ471" s="1"/>
      <c r="AR471" s="1"/>
    </row>
    <row r="472" spans="28:44" ht="12.75">
      <c r="AB472" s="1"/>
      <c r="AC472" s="1"/>
      <c r="AD472" s="1"/>
      <c r="AF472" s="1"/>
      <c r="AG472" s="1"/>
      <c r="AH472" s="1"/>
      <c r="AI472" s="1"/>
      <c r="AJ472" s="1"/>
      <c r="AK472" s="1"/>
      <c r="AO472" s="1"/>
      <c r="AP472" s="1"/>
      <c r="AQ472" s="1"/>
      <c r="AR472" s="1"/>
    </row>
    <row r="473" spans="28:44" ht="12.75">
      <c r="AB473" s="1"/>
      <c r="AC473" s="1"/>
      <c r="AD473" s="1"/>
      <c r="AF473" s="1"/>
      <c r="AG473" s="1"/>
      <c r="AH473" s="1"/>
      <c r="AI473" s="1"/>
      <c r="AJ473" s="1"/>
      <c r="AK473" s="1"/>
      <c r="AO473" s="1"/>
      <c r="AP473" s="1"/>
      <c r="AQ473" s="1"/>
      <c r="AR473" s="1"/>
    </row>
    <row r="474" spans="28:44" ht="12.75">
      <c r="AB474" s="1"/>
      <c r="AC474" s="1"/>
      <c r="AD474" s="1"/>
      <c r="AF474" s="1"/>
      <c r="AG474" s="1"/>
      <c r="AH474" s="1"/>
      <c r="AI474" s="1"/>
      <c r="AJ474" s="1"/>
      <c r="AK474" s="1"/>
      <c r="AO474" s="1"/>
      <c r="AP474" s="1"/>
      <c r="AQ474" s="1"/>
      <c r="AR474" s="1"/>
    </row>
    <row r="475" spans="28:44" ht="12.75">
      <c r="AB475" s="1"/>
      <c r="AC475" s="1"/>
      <c r="AD475" s="1"/>
      <c r="AF475" s="1"/>
      <c r="AG475" s="1"/>
      <c r="AH475" s="1"/>
      <c r="AI475" s="1"/>
      <c r="AJ475" s="1"/>
      <c r="AK475" s="1"/>
      <c r="AO475" s="1"/>
      <c r="AP475" s="1"/>
      <c r="AQ475" s="1"/>
      <c r="AR475" s="1"/>
    </row>
    <row r="476" spans="28:44" ht="12.75">
      <c r="AB476" s="1"/>
      <c r="AC476" s="1"/>
      <c r="AD476" s="1"/>
      <c r="AF476" s="1"/>
      <c r="AG476" s="1"/>
      <c r="AH476" s="1"/>
      <c r="AI476" s="1"/>
      <c r="AJ476" s="1"/>
      <c r="AK476" s="1"/>
      <c r="AO476" s="1"/>
      <c r="AP476" s="1"/>
      <c r="AQ476" s="1"/>
      <c r="AR476" s="1"/>
    </row>
    <row r="477" spans="28:44" ht="12.75">
      <c r="AB477" s="1"/>
      <c r="AC477" s="1"/>
      <c r="AD477" s="1"/>
      <c r="AF477" s="1"/>
      <c r="AG477" s="1"/>
      <c r="AH477" s="1"/>
      <c r="AI477" s="1"/>
      <c r="AJ477" s="1"/>
      <c r="AK477" s="1"/>
      <c r="AO477" s="1"/>
      <c r="AP477" s="1"/>
      <c r="AQ477" s="1"/>
      <c r="AR477" s="1"/>
    </row>
    <row r="478" spans="28:44" ht="12.75">
      <c r="AB478" s="1"/>
      <c r="AC478" s="1"/>
      <c r="AD478" s="1"/>
      <c r="AF478" s="1"/>
      <c r="AG478" s="1"/>
      <c r="AH478" s="1"/>
      <c r="AI478" s="1"/>
      <c r="AJ478" s="1"/>
      <c r="AK478" s="1"/>
      <c r="AO478" s="1"/>
      <c r="AP478" s="1"/>
      <c r="AQ478" s="1"/>
      <c r="AR478" s="1"/>
    </row>
    <row r="479" spans="28:44" ht="12.75">
      <c r="AB479" s="1"/>
      <c r="AC479" s="1"/>
      <c r="AD479" s="1"/>
      <c r="AF479" s="1"/>
      <c r="AG479" s="1"/>
      <c r="AH479" s="1"/>
      <c r="AI479" s="1"/>
      <c r="AJ479" s="1"/>
      <c r="AK479" s="1"/>
      <c r="AO479" s="1"/>
      <c r="AP479" s="1"/>
      <c r="AQ479" s="1"/>
      <c r="AR479" s="1"/>
    </row>
    <row r="480" spans="28:44" ht="12.75">
      <c r="AB480" s="1"/>
      <c r="AC480" s="1"/>
      <c r="AD480" s="1"/>
      <c r="AF480" s="1"/>
      <c r="AG480" s="1"/>
      <c r="AH480" s="1"/>
      <c r="AI480" s="1"/>
      <c r="AJ480" s="1"/>
      <c r="AK480" s="1"/>
      <c r="AO480" s="1"/>
      <c r="AP480" s="1"/>
      <c r="AQ480" s="1"/>
      <c r="AR480" s="1"/>
    </row>
    <row r="481" spans="28:44" ht="12.75">
      <c r="AB481" s="1"/>
      <c r="AC481" s="1"/>
      <c r="AD481" s="1"/>
      <c r="AF481" s="1"/>
      <c r="AG481" s="1"/>
      <c r="AH481" s="1"/>
      <c r="AI481" s="1"/>
      <c r="AJ481" s="1"/>
      <c r="AK481" s="1"/>
      <c r="AO481" s="1"/>
      <c r="AP481" s="1"/>
      <c r="AQ481" s="1"/>
      <c r="AR481" s="1"/>
    </row>
    <row r="482" spans="28:44" ht="12.75">
      <c r="AB482" s="1"/>
      <c r="AC482" s="1"/>
      <c r="AD482" s="1"/>
      <c r="AF482" s="1"/>
      <c r="AG482" s="1"/>
      <c r="AH482" s="1"/>
      <c r="AI482" s="1"/>
      <c r="AJ482" s="1"/>
      <c r="AK482" s="1"/>
      <c r="AO482" s="1"/>
      <c r="AP482" s="1"/>
      <c r="AQ482" s="1"/>
      <c r="AR482" s="1"/>
    </row>
    <row r="483" spans="28:44" ht="12.75">
      <c r="AB483" s="1"/>
      <c r="AC483" s="1"/>
      <c r="AD483" s="1"/>
      <c r="AF483" s="1"/>
      <c r="AG483" s="1"/>
      <c r="AH483" s="1"/>
      <c r="AI483" s="1"/>
      <c r="AJ483" s="1"/>
      <c r="AK483" s="1"/>
      <c r="AO483" s="1"/>
      <c r="AP483" s="1"/>
      <c r="AQ483" s="1"/>
      <c r="AR483" s="1"/>
    </row>
    <row r="484" spans="28:44" ht="12.75">
      <c r="AB484" s="1"/>
      <c r="AC484" s="1"/>
      <c r="AD484" s="1"/>
      <c r="AF484" s="1"/>
      <c r="AG484" s="1"/>
      <c r="AH484" s="1"/>
      <c r="AI484" s="1"/>
      <c r="AJ484" s="1"/>
      <c r="AK484" s="1"/>
      <c r="AO484" s="1"/>
      <c r="AP484" s="1"/>
      <c r="AQ484" s="1"/>
      <c r="AR484" s="1"/>
    </row>
    <row r="485" spans="28:44" ht="12.75">
      <c r="AB485" s="1"/>
      <c r="AC485" s="1"/>
      <c r="AD485" s="1"/>
      <c r="AF485" s="1"/>
      <c r="AG485" s="1"/>
      <c r="AH485" s="1"/>
      <c r="AI485" s="1"/>
      <c r="AJ485" s="1"/>
      <c r="AK485" s="1"/>
      <c r="AO485" s="1"/>
      <c r="AP485" s="1"/>
      <c r="AQ485" s="1"/>
      <c r="AR485" s="1"/>
    </row>
    <row r="486" spans="28:44" ht="12.75">
      <c r="AB486" s="1"/>
      <c r="AC486" s="1"/>
      <c r="AD486" s="1"/>
      <c r="AF486" s="1"/>
      <c r="AG486" s="1"/>
      <c r="AH486" s="1"/>
      <c r="AI486" s="1"/>
      <c r="AJ486" s="1"/>
      <c r="AK486" s="1"/>
      <c r="AO486" s="1"/>
      <c r="AP486" s="1"/>
      <c r="AQ486" s="1"/>
      <c r="AR486" s="1"/>
    </row>
    <row r="487" spans="28:44" ht="12.75">
      <c r="AB487" s="1"/>
      <c r="AC487" s="1"/>
      <c r="AD487" s="1"/>
      <c r="AF487" s="1"/>
      <c r="AG487" s="1"/>
      <c r="AH487" s="1"/>
      <c r="AI487" s="1"/>
      <c r="AJ487" s="1"/>
      <c r="AK487" s="1"/>
      <c r="AO487" s="1"/>
      <c r="AP487" s="1"/>
      <c r="AQ487" s="1"/>
      <c r="AR487" s="1"/>
    </row>
    <row r="488" spans="28:44" ht="12.75">
      <c r="AB488" s="1"/>
      <c r="AC488" s="1"/>
      <c r="AD488" s="1"/>
      <c r="AF488" s="1"/>
      <c r="AG488" s="1"/>
      <c r="AH488" s="1"/>
      <c r="AI488" s="1"/>
      <c r="AJ488" s="1"/>
      <c r="AK488" s="1"/>
      <c r="AO488" s="1"/>
      <c r="AP488" s="1"/>
      <c r="AQ488" s="1"/>
      <c r="AR488" s="1"/>
    </row>
    <row r="489" spans="28:44" ht="12.75">
      <c r="AB489" s="1"/>
      <c r="AC489" s="1"/>
      <c r="AD489" s="1"/>
      <c r="AF489" s="1"/>
      <c r="AG489" s="1"/>
      <c r="AH489" s="1"/>
      <c r="AI489" s="1"/>
      <c r="AJ489" s="1"/>
      <c r="AK489" s="1"/>
      <c r="AO489" s="1"/>
      <c r="AP489" s="1"/>
      <c r="AQ489" s="1"/>
      <c r="AR489" s="1"/>
    </row>
    <row r="490" spans="28:44" ht="12.75">
      <c r="AB490" s="1"/>
      <c r="AC490" s="1"/>
      <c r="AD490" s="1"/>
      <c r="AF490" s="1"/>
      <c r="AG490" s="1"/>
      <c r="AH490" s="1"/>
      <c r="AI490" s="1"/>
      <c r="AJ490" s="1"/>
      <c r="AK490" s="1"/>
      <c r="AO490" s="1"/>
      <c r="AP490" s="1"/>
      <c r="AQ490" s="1"/>
      <c r="AR490" s="1"/>
    </row>
    <row r="491" spans="28:44" ht="12.75">
      <c r="AB491" s="1"/>
      <c r="AC491" s="1"/>
      <c r="AD491" s="1"/>
      <c r="AF491" s="1"/>
      <c r="AG491" s="1"/>
      <c r="AH491" s="1"/>
      <c r="AI491" s="1"/>
      <c r="AJ491" s="1"/>
      <c r="AK491" s="1"/>
      <c r="AO491" s="1"/>
      <c r="AP491" s="1"/>
      <c r="AQ491" s="1"/>
      <c r="AR491" s="1"/>
    </row>
    <row r="492" spans="28:44" ht="12.75">
      <c r="AB492" s="1"/>
      <c r="AC492" s="1"/>
      <c r="AD492" s="1"/>
      <c r="AF492" s="1"/>
      <c r="AG492" s="1"/>
      <c r="AH492" s="1"/>
      <c r="AI492" s="1"/>
      <c r="AJ492" s="1"/>
      <c r="AK492" s="1"/>
      <c r="AO492" s="1"/>
      <c r="AP492" s="1"/>
      <c r="AQ492" s="1"/>
      <c r="AR492" s="1"/>
    </row>
    <row r="493" spans="28:44" ht="12.75">
      <c r="AB493" s="1"/>
      <c r="AC493" s="1"/>
      <c r="AD493" s="1"/>
      <c r="AF493" s="1"/>
      <c r="AG493" s="1"/>
      <c r="AH493" s="1"/>
      <c r="AI493" s="1"/>
      <c r="AJ493" s="1"/>
      <c r="AK493" s="1"/>
      <c r="AO493" s="1"/>
      <c r="AP493" s="1"/>
      <c r="AQ493" s="1"/>
      <c r="AR493" s="1"/>
    </row>
    <row r="494" spans="28:44" ht="12.75">
      <c r="AB494" s="1"/>
      <c r="AC494" s="1"/>
      <c r="AD494" s="1"/>
      <c r="AF494" s="1"/>
      <c r="AG494" s="1"/>
      <c r="AH494" s="1"/>
      <c r="AI494" s="1"/>
      <c r="AJ494" s="1"/>
      <c r="AK494" s="1"/>
      <c r="AO494" s="1"/>
      <c r="AP494" s="1"/>
      <c r="AQ494" s="1"/>
      <c r="AR494" s="1"/>
    </row>
    <row r="495" spans="28:44" ht="12.75">
      <c r="AB495" s="1"/>
      <c r="AC495" s="1"/>
      <c r="AD495" s="1"/>
      <c r="AF495" s="1"/>
      <c r="AG495" s="1"/>
      <c r="AH495" s="1"/>
      <c r="AI495" s="1"/>
      <c r="AJ495" s="1"/>
      <c r="AK495" s="1"/>
      <c r="AO495" s="1"/>
      <c r="AP495" s="1"/>
      <c r="AQ495" s="1"/>
      <c r="AR495" s="1"/>
    </row>
    <row r="496" spans="28:44" ht="12.75">
      <c r="AB496" s="1"/>
      <c r="AC496" s="1"/>
      <c r="AD496" s="1"/>
      <c r="AF496" s="1"/>
      <c r="AG496" s="1"/>
      <c r="AH496" s="1"/>
      <c r="AI496" s="1"/>
      <c r="AJ496" s="1"/>
      <c r="AK496" s="1"/>
      <c r="AO496" s="1"/>
      <c r="AP496" s="1"/>
      <c r="AQ496" s="1"/>
      <c r="AR496" s="1"/>
    </row>
    <row r="497" spans="28:44" ht="12.75">
      <c r="AB497" s="1"/>
      <c r="AC497" s="1"/>
      <c r="AD497" s="1"/>
      <c r="AF497" s="1"/>
      <c r="AG497" s="1"/>
      <c r="AH497" s="1"/>
      <c r="AI497" s="1"/>
      <c r="AJ497" s="1"/>
      <c r="AK497" s="1"/>
      <c r="AO497" s="1"/>
      <c r="AP497" s="1"/>
      <c r="AQ497" s="1"/>
      <c r="AR497" s="1"/>
    </row>
    <row r="498" spans="28:44" ht="12.75">
      <c r="AB498" s="1"/>
      <c r="AC498" s="1"/>
      <c r="AD498" s="1"/>
      <c r="AF498" s="1"/>
      <c r="AG498" s="1"/>
      <c r="AH498" s="1"/>
      <c r="AI498" s="1"/>
      <c r="AJ498" s="1"/>
      <c r="AK498" s="1"/>
      <c r="AN498" s="1"/>
      <c r="AO498" s="1"/>
      <c r="AP498" s="1"/>
      <c r="AQ498" s="1"/>
      <c r="AR498" s="1"/>
    </row>
    <row r="499" spans="28:44" ht="12.75">
      <c r="AB499" s="1"/>
      <c r="AC499" s="1"/>
      <c r="AD499" s="1"/>
      <c r="AF499" s="1"/>
      <c r="AG499" s="1"/>
      <c r="AH499" s="1"/>
      <c r="AI499" s="1"/>
      <c r="AJ499" s="1"/>
      <c r="AK499" s="1"/>
      <c r="AN499" s="1"/>
      <c r="AO499" s="1"/>
      <c r="AP499" s="1"/>
      <c r="AQ499" s="1"/>
      <c r="AR499" s="1"/>
    </row>
    <row r="500" spans="28:44" ht="12.75">
      <c r="AB500" s="1"/>
      <c r="AC500" s="1"/>
      <c r="AD500" s="1"/>
      <c r="AF500" s="1"/>
      <c r="AG500" s="1"/>
      <c r="AH500" s="1"/>
      <c r="AI500" s="1"/>
      <c r="AJ500" s="1"/>
      <c r="AK500" s="1"/>
      <c r="AN500" s="1"/>
      <c r="AO500" s="1"/>
      <c r="AP500" s="1"/>
      <c r="AQ500" s="1"/>
      <c r="AR500" s="1"/>
    </row>
    <row r="501" spans="28:44" ht="12.75">
      <c r="AB501" s="1"/>
      <c r="AC501" s="1"/>
      <c r="AD501" s="1"/>
      <c r="AF501" s="1"/>
      <c r="AG501" s="1"/>
      <c r="AH501" s="1"/>
      <c r="AI501" s="1"/>
      <c r="AJ501" s="1"/>
      <c r="AK501" s="1"/>
      <c r="AN501" s="1"/>
      <c r="AO501" s="1"/>
      <c r="AP501" s="1"/>
      <c r="AQ501" s="1"/>
      <c r="AR501" s="1"/>
    </row>
    <row r="502" spans="28:44" ht="12.75">
      <c r="AB502" s="1"/>
      <c r="AC502" s="1"/>
      <c r="AD502" s="1"/>
      <c r="AF502" s="1"/>
      <c r="AG502" s="1"/>
      <c r="AH502" s="1"/>
      <c r="AI502" s="1"/>
      <c r="AJ502" s="1"/>
      <c r="AK502" s="1"/>
      <c r="AN502" s="1"/>
      <c r="AO502" s="1"/>
      <c r="AP502" s="1"/>
      <c r="AQ502" s="1"/>
      <c r="AR502" s="1"/>
    </row>
    <row r="503" spans="28:44" ht="12.75">
      <c r="AB503" s="1"/>
      <c r="AC503" s="1"/>
      <c r="AD503" s="1"/>
      <c r="AF503" s="1"/>
      <c r="AG503" s="1"/>
      <c r="AH503" s="1"/>
      <c r="AI503" s="1"/>
      <c r="AJ503" s="1"/>
      <c r="AK503" s="1"/>
      <c r="AN503" s="1"/>
      <c r="AO503" s="1"/>
      <c r="AP503" s="1"/>
      <c r="AQ503" s="1"/>
      <c r="AR503" s="1"/>
    </row>
    <row r="504" spans="28:44" ht="12.75">
      <c r="AB504" s="1"/>
      <c r="AC504" s="1"/>
      <c r="AD504" s="1"/>
      <c r="AF504" s="1"/>
      <c r="AG504" s="1"/>
      <c r="AH504" s="1"/>
      <c r="AI504" s="1"/>
      <c r="AJ504" s="1"/>
      <c r="AK504" s="1"/>
      <c r="AN504" s="1"/>
      <c r="AO504" s="1"/>
      <c r="AP504" s="1"/>
      <c r="AQ504" s="1"/>
      <c r="AR504" s="1"/>
    </row>
    <row r="505" spans="28:44" ht="12.75">
      <c r="AB505" s="1"/>
      <c r="AC505" s="1"/>
      <c r="AD505" s="1"/>
      <c r="AF505" s="1"/>
      <c r="AG505" s="1"/>
      <c r="AH505" s="1"/>
      <c r="AI505" s="1"/>
      <c r="AJ505" s="1"/>
      <c r="AK505" s="1"/>
      <c r="AN505" s="1"/>
      <c r="AO505" s="1"/>
      <c r="AP505" s="1"/>
      <c r="AQ505" s="1"/>
      <c r="AR505" s="1"/>
    </row>
    <row r="506" spans="28:44" ht="12.75">
      <c r="AB506" s="1"/>
      <c r="AC506" s="1"/>
      <c r="AD506" s="1"/>
      <c r="AF506" s="1"/>
      <c r="AG506" s="1"/>
      <c r="AH506" s="1"/>
      <c r="AI506" s="1"/>
      <c r="AJ506" s="1"/>
      <c r="AK506" s="1"/>
      <c r="AN506" s="1"/>
      <c r="AO506" s="1"/>
      <c r="AP506" s="1"/>
      <c r="AQ506" s="1"/>
      <c r="AR506" s="1"/>
    </row>
    <row r="507" spans="28:44" ht="12.75">
      <c r="AB507" s="1"/>
      <c r="AC507" s="1"/>
      <c r="AD507" s="1"/>
      <c r="AF507" s="1"/>
      <c r="AG507" s="1"/>
      <c r="AH507" s="1"/>
      <c r="AI507" s="1"/>
      <c r="AJ507" s="1"/>
      <c r="AK507" s="1"/>
      <c r="AN507" s="1"/>
      <c r="AO507" s="1"/>
      <c r="AP507" s="1"/>
      <c r="AQ507" s="1"/>
      <c r="AR507" s="1"/>
    </row>
    <row r="508" spans="28:44" ht="12.75">
      <c r="AB508" s="1"/>
      <c r="AC508" s="1"/>
      <c r="AD508" s="1"/>
      <c r="AF508" s="1"/>
      <c r="AG508" s="1"/>
      <c r="AH508" s="1"/>
      <c r="AI508" s="1"/>
      <c r="AJ508" s="1"/>
      <c r="AK508" s="1"/>
      <c r="AN508" s="1"/>
      <c r="AO508" s="1"/>
      <c r="AP508" s="1"/>
      <c r="AQ508" s="1"/>
      <c r="AR508" s="1"/>
    </row>
    <row r="509" spans="28:44" ht="12.75">
      <c r="AB509" s="1"/>
      <c r="AC509" s="1"/>
      <c r="AD509" s="1"/>
      <c r="AF509" s="1"/>
      <c r="AG509" s="1"/>
      <c r="AH509" s="1"/>
      <c r="AI509" s="1"/>
      <c r="AJ509" s="1"/>
      <c r="AK509" s="1"/>
      <c r="AN509" s="1"/>
      <c r="AO509" s="1"/>
      <c r="AP509" s="1"/>
      <c r="AQ509" s="1"/>
      <c r="AR509" s="1"/>
    </row>
    <row r="510" spans="28:44" ht="12.75">
      <c r="AB510" s="1"/>
      <c r="AC510" s="1"/>
      <c r="AD510" s="1"/>
      <c r="AF510" s="1"/>
      <c r="AG510" s="1"/>
      <c r="AH510" s="1"/>
      <c r="AI510" s="1"/>
      <c r="AJ510" s="1"/>
      <c r="AK510" s="1"/>
      <c r="AN510" s="1"/>
      <c r="AO510" s="1"/>
      <c r="AP510" s="1"/>
      <c r="AQ510" s="1"/>
      <c r="AR510" s="1"/>
    </row>
    <row r="511" spans="28:44" ht="12.75">
      <c r="AB511" s="1"/>
      <c r="AC511" s="1"/>
      <c r="AD511" s="1"/>
      <c r="AF511" s="1"/>
      <c r="AG511" s="1"/>
      <c r="AH511" s="1"/>
      <c r="AI511" s="1"/>
      <c r="AJ511" s="1"/>
      <c r="AK511" s="1"/>
      <c r="AN511" s="1"/>
      <c r="AO511" s="1"/>
      <c r="AP511" s="1"/>
      <c r="AQ511" s="1"/>
      <c r="AR511" s="1"/>
    </row>
    <row r="512" spans="28:44" ht="12.75">
      <c r="AB512" s="1"/>
      <c r="AC512" s="1"/>
      <c r="AD512" s="1"/>
      <c r="AF512" s="1"/>
      <c r="AG512" s="1"/>
      <c r="AH512" s="1"/>
      <c r="AI512" s="1"/>
      <c r="AJ512" s="1"/>
      <c r="AK512" s="1"/>
      <c r="AN512" s="1"/>
      <c r="AO512" s="1"/>
      <c r="AP512" s="1"/>
      <c r="AQ512" s="1"/>
      <c r="AR512" s="1"/>
    </row>
    <row r="513" spans="28:44" ht="12.75">
      <c r="AB513" s="1"/>
      <c r="AC513" s="1"/>
      <c r="AD513" s="1"/>
      <c r="AF513" s="1"/>
      <c r="AG513" s="1"/>
      <c r="AH513" s="1"/>
      <c r="AI513" s="1"/>
      <c r="AJ513" s="1"/>
      <c r="AK513" s="1"/>
      <c r="AN513" s="1"/>
      <c r="AO513" s="1"/>
      <c r="AP513" s="1"/>
      <c r="AQ513" s="1"/>
      <c r="AR513" s="1"/>
    </row>
    <row r="514" spans="28:44" ht="12.75">
      <c r="AB514" s="1"/>
      <c r="AC514" s="1"/>
      <c r="AD514" s="1"/>
      <c r="AF514" s="1"/>
      <c r="AG514" s="1"/>
      <c r="AH514" s="1"/>
      <c r="AI514" s="1"/>
      <c r="AJ514" s="1"/>
      <c r="AK514" s="1"/>
      <c r="AN514" s="1"/>
      <c r="AO514" s="1"/>
      <c r="AP514" s="1"/>
      <c r="AQ514" s="1"/>
      <c r="AR514" s="1"/>
    </row>
    <row r="515" spans="28:44" ht="12.75">
      <c r="AB515" s="1"/>
      <c r="AC515" s="1"/>
      <c r="AD515" s="1"/>
      <c r="AF515" s="1"/>
      <c r="AG515" s="1"/>
      <c r="AH515" s="1"/>
      <c r="AI515" s="1"/>
      <c r="AJ515" s="1"/>
      <c r="AK515" s="1"/>
      <c r="AN515" s="1"/>
      <c r="AO515" s="1"/>
      <c r="AP515" s="1"/>
      <c r="AQ515" s="1"/>
      <c r="AR515" s="1"/>
    </row>
    <row r="516" spans="28:44" ht="12.75">
      <c r="AB516" s="1"/>
      <c r="AC516" s="1"/>
      <c r="AD516" s="1"/>
      <c r="AF516" s="1"/>
      <c r="AG516" s="1"/>
      <c r="AH516" s="1"/>
      <c r="AI516" s="1"/>
      <c r="AJ516" s="1"/>
      <c r="AK516" s="1"/>
      <c r="AN516" s="1"/>
      <c r="AO516" s="1"/>
      <c r="AP516" s="1"/>
      <c r="AQ516" s="1"/>
      <c r="AR516" s="1"/>
    </row>
    <row r="517" spans="28:44" ht="12.75">
      <c r="AB517" s="1"/>
      <c r="AC517" s="1"/>
      <c r="AD517" s="1"/>
      <c r="AF517" s="1"/>
      <c r="AG517" s="1"/>
      <c r="AH517" s="1"/>
      <c r="AI517" s="1"/>
      <c r="AJ517" s="1"/>
      <c r="AK517" s="1"/>
      <c r="AN517" s="1"/>
      <c r="AO517" s="1"/>
      <c r="AP517" s="1"/>
      <c r="AQ517" s="1"/>
      <c r="AR517" s="1"/>
    </row>
    <row r="518" spans="28:44" ht="12.75">
      <c r="AB518" s="1"/>
      <c r="AC518" s="1"/>
      <c r="AD518" s="1"/>
      <c r="AF518" s="1"/>
      <c r="AG518" s="1"/>
      <c r="AH518" s="1"/>
      <c r="AI518" s="1"/>
      <c r="AJ518" s="1"/>
      <c r="AK518" s="1"/>
      <c r="AN518" s="1"/>
      <c r="AO518" s="1"/>
      <c r="AP518" s="1"/>
      <c r="AQ518" s="1"/>
      <c r="AR518" s="1"/>
    </row>
    <row r="519" spans="28:44" ht="12.75">
      <c r="AB519" s="1"/>
      <c r="AC519" s="1"/>
      <c r="AD519" s="1"/>
      <c r="AF519" s="1"/>
      <c r="AG519" s="1"/>
      <c r="AH519" s="1"/>
      <c r="AI519" s="1"/>
      <c r="AJ519" s="1"/>
      <c r="AK519" s="1"/>
      <c r="AN519" s="1"/>
      <c r="AO519" s="1"/>
      <c r="AP519" s="1"/>
      <c r="AQ519" s="1"/>
      <c r="AR519" s="1"/>
    </row>
    <row r="520" spans="28:44" ht="12.75">
      <c r="AB520" s="1"/>
      <c r="AC520" s="1"/>
      <c r="AD520" s="1"/>
      <c r="AF520" s="1"/>
      <c r="AG520" s="1"/>
      <c r="AH520" s="1"/>
      <c r="AI520" s="1"/>
      <c r="AJ520" s="1"/>
      <c r="AK520" s="1"/>
      <c r="AN520" s="1"/>
      <c r="AO520" s="1"/>
      <c r="AP520" s="1"/>
      <c r="AQ520" s="1"/>
      <c r="AR520" s="1"/>
    </row>
    <row r="521" spans="28:44" ht="12.75">
      <c r="AB521" s="1"/>
      <c r="AC521" s="1"/>
      <c r="AD521" s="1"/>
      <c r="AF521" s="1"/>
      <c r="AG521" s="1"/>
      <c r="AH521" s="1"/>
      <c r="AI521" s="1"/>
      <c r="AJ521" s="1"/>
      <c r="AK521" s="1"/>
      <c r="AN521" s="1"/>
      <c r="AO521" s="1"/>
      <c r="AP521" s="1"/>
      <c r="AQ521" s="1"/>
      <c r="AR521" s="1"/>
    </row>
    <row r="522" spans="28:44" ht="12.75">
      <c r="AB522" s="1"/>
      <c r="AC522" s="1"/>
      <c r="AD522" s="1"/>
      <c r="AF522" s="1"/>
      <c r="AG522" s="1"/>
      <c r="AH522" s="1"/>
      <c r="AI522" s="1"/>
      <c r="AJ522" s="1"/>
      <c r="AK522" s="1"/>
      <c r="AN522" s="1"/>
      <c r="AO522" s="1"/>
      <c r="AP522" s="1"/>
      <c r="AQ522" s="1"/>
      <c r="AR522" s="1"/>
    </row>
    <row r="523" spans="28:44" ht="12.75">
      <c r="AB523" s="1"/>
      <c r="AC523" s="1"/>
      <c r="AD523" s="1"/>
      <c r="AF523" s="1"/>
      <c r="AG523" s="1"/>
      <c r="AH523" s="1"/>
      <c r="AI523" s="1"/>
      <c r="AJ523" s="1"/>
      <c r="AK523" s="1"/>
      <c r="AN523" s="1"/>
      <c r="AO523" s="1"/>
      <c r="AP523" s="1"/>
      <c r="AQ523" s="1"/>
      <c r="AR523" s="1"/>
    </row>
    <row r="524" spans="28:44" ht="12.75">
      <c r="AB524" s="1"/>
      <c r="AC524" s="1"/>
      <c r="AD524" s="1"/>
      <c r="AF524" s="1"/>
      <c r="AG524" s="1"/>
      <c r="AH524" s="1"/>
      <c r="AI524" s="1"/>
      <c r="AJ524" s="1"/>
      <c r="AK524" s="1"/>
      <c r="AN524" s="1"/>
      <c r="AO524" s="1"/>
      <c r="AP524" s="1"/>
      <c r="AQ524" s="1"/>
      <c r="AR524" s="1"/>
    </row>
    <row r="525" spans="28:44" ht="12.75">
      <c r="AB525" s="1"/>
      <c r="AC525" s="1"/>
      <c r="AD525" s="1"/>
      <c r="AF525" s="1"/>
      <c r="AG525" s="1"/>
      <c r="AH525" s="1"/>
      <c r="AI525" s="1"/>
      <c r="AJ525" s="1"/>
      <c r="AK525" s="1"/>
      <c r="AN525" s="1"/>
      <c r="AO525" s="1"/>
      <c r="AP525" s="1"/>
      <c r="AQ525" s="1"/>
      <c r="AR525" s="1"/>
    </row>
    <row r="526" spans="28:44" ht="12.75">
      <c r="AB526" s="1"/>
      <c r="AC526" s="1"/>
      <c r="AD526" s="1"/>
      <c r="AF526" s="1"/>
      <c r="AG526" s="1"/>
      <c r="AH526" s="1"/>
      <c r="AI526" s="1"/>
      <c r="AJ526" s="1"/>
      <c r="AK526" s="1"/>
      <c r="AN526" s="1"/>
      <c r="AO526" s="1"/>
      <c r="AP526" s="1"/>
      <c r="AQ526" s="1"/>
      <c r="AR526" s="1"/>
    </row>
    <row r="527" spans="28:44" ht="12.75">
      <c r="AB527" s="1"/>
      <c r="AC527" s="1"/>
      <c r="AD527" s="1"/>
      <c r="AF527" s="1"/>
      <c r="AG527" s="1"/>
      <c r="AH527" s="1"/>
      <c r="AI527" s="1"/>
      <c r="AJ527" s="1"/>
      <c r="AK527" s="1"/>
      <c r="AN527" s="1"/>
      <c r="AO527" s="1"/>
      <c r="AP527" s="1"/>
      <c r="AQ527" s="1"/>
      <c r="AR527" s="1"/>
    </row>
    <row r="528" spans="28:44" ht="12.75">
      <c r="AB528" s="1"/>
      <c r="AC528" s="1"/>
      <c r="AD528" s="1"/>
      <c r="AF528" s="1"/>
      <c r="AG528" s="1"/>
      <c r="AH528" s="1"/>
      <c r="AI528" s="1"/>
      <c r="AJ528" s="1"/>
      <c r="AK528" s="1"/>
      <c r="AN528" s="1"/>
      <c r="AO528" s="1"/>
      <c r="AP528" s="1"/>
      <c r="AQ528" s="1"/>
      <c r="AR528" s="1"/>
    </row>
    <row r="529" spans="28:44" ht="12.75">
      <c r="AB529" s="1"/>
      <c r="AC529" s="1"/>
      <c r="AD529" s="1"/>
      <c r="AF529" s="1"/>
      <c r="AG529" s="1"/>
      <c r="AH529" s="1"/>
      <c r="AI529" s="1"/>
      <c r="AJ529" s="1"/>
      <c r="AK529" s="1"/>
      <c r="AN529" s="1"/>
      <c r="AO529" s="1"/>
      <c r="AP529" s="1"/>
      <c r="AQ529" s="1"/>
      <c r="AR529" s="1"/>
    </row>
    <row r="530" spans="28:44" ht="12.75">
      <c r="AB530" s="1"/>
      <c r="AC530" s="1"/>
      <c r="AD530" s="1"/>
      <c r="AF530" s="1"/>
      <c r="AG530" s="1"/>
      <c r="AH530" s="1"/>
      <c r="AI530" s="1"/>
      <c r="AJ530" s="1"/>
      <c r="AK530" s="1"/>
      <c r="AN530" s="1"/>
      <c r="AO530" s="1"/>
      <c r="AP530" s="1"/>
      <c r="AQ530" s="1"/>
      <c r="AR530" s="1"/>
    </row>
    <row r="531" spans="28:44" ht="12.75">
      <c r="AB531" s="1"/>
      <c r="AC531" s="1"/>
      <c r="AD531" s="1"/>
      <c r="AF531" s="1"/>
      <c r="AG531" s="1"/>
      <c r="AH531" s="1"/>
      <c r="AI531" s="1"/>
      <c r="AJ531" s="1"/>
      <c r="AK531" s="1"/>
      <c r="AN531" s="1"/>
      <c r="AO531" s="1"/>
      <c r="AP531" s="1"/>
      <c r="AQ531" s="1"/>
      <c r="AR531" s="1"/>
    </row>
    <row r="532" spans="28:44" ht="12.75">
      <c r="AB532" s="1"/>
      <c r="AC532" s="1"/>
      <c r="AD532" s="1"/>
      <c r="AF532" s="1"/>
      <c r="AG532" s="1"/>
      <c r="AH532" s="1"/>
      <c r="AI532" s="1"/>
      <c r="AJ532" s="1"/>
      <c r="AK532" s="1"/>
      <c r="AN532" s="1"/>
      <c r="AO532" s="1"/>
      <c r="AP532" s="1"/>
      <c r="AQ532" s="1"/>
      <c r="AR532" s="1"/>
    </row>
    <row r="533" spans="28:44" ht="12.75">
      <c r="AB533" s="1"/>
      <c r="AC533" s="1"/>
      <c r="AD533" s="1"/>
      <c r="AF533" s="1"/>
      <c r="AG533" s="1"/>
      <c r="AH533" s="1"/>
      <c r="AI533" s="1"/>
      <c r="AJ533" s="1"/>
      <c r="AK533" s="1"/>
      <c r="AN533" s="1"/>
      <c r="AO533" s="1"/>
      <c r="AP533" s="1"/>
      <c r="AQ533" s="1"/>
      <c r="AR533" s="1"/>
    </row>
    <row r="534" spans="28:44" ht="12.75">
      <c r="AB534" s="1"/>
      <c r="AC534" s="1"/>
      <c r="AD534" s="1"/>
      <c r="AF534" s="1"/>
      <c r="AG534" s="1"/>
      <c r="AH534" s="1"/>
      <c r="AI534" s="1"/>
      <c r="AJ534" s="1"/>
      <c r="AK534" s="1"/>
      <c r="AN534" s="1"/>
      <c r="AO534" s="1"/>
      <c r="AP534" s="1"/>
      <c r="AQ534" s="1"/>
      <c r="AR534" s="1"/>
    </row>
    <row r="535" spans="28:44" ht="12.75">
      <c r="AB535" s="1"/>
      <c r="AC535" s="1"/>
      <c r="AD535" s="1"/>
      <c r="AF535" s="1"/>
      <c r="AG535" s="1"/>
      <c r="AH535" s="1"/>
      <c r="AI535" s="1"/>
      <c r="AJ535" s="1"/>
      <c r="AK535" s="1"/>
      <c r="AN535" s="1"/>
      <c r="AO535" s="1"/>
      <c r="AP535" s="1"/>
      <c r="AQ535" s="1"/>
      <c r="AR535" s="1"/>
    </row>
    <row r="536" spans="28:44" ht="12.75">
      <c r="AB536" s="1"/>
      <c r="AC536" s="1"/>
      <c r="AD536" s="1"/>
      <c r="AF536" s="1"/>
      <c r="AG536" s="1"/>
      <c r="AH536" s="1"/>
      <c r="AI536" s="1"/>
      <c r="AJ536" s="1"/>
      <c r="AK536" s="1"/>
      <c r="AN536" s="1"/>
      <c r="AO536" s="1"/>
      <c r="AP536" s="1"/>
      <c r="AQ536" s="1"/>
      <c r="AR536" s="1"/>
    </row>
    <row r="537" spans="28:44" ht="12.75">
      <c r="AB537" s="1"/>
      <c r="AC537" s="1"/>
      <c r="AD537" s="1"/>
      <c r="AF537" s="1"/>
      <c r="AG537" s="1"/>
      <c r="AH537" s="1"/>
      <c r="AI537" s="1"/>
      <c r="AJ537" s="1"/>
      <c r="AK537" s="1"/>
      <c r="AN537" s="1"/>
      <c r="AO537" s="1"/>
      <c r="AP537" s="1"/>
      <c r="AQ537" s="1"/>
      <c r="AR537" s="1"/>
    </row>
    <row r="538" spans="28:44" ht="12.75">
      <c r="AB538" s="1"/>
      <c r="AC538" s="1"/>
      <c r="AD538" s="1"/>
      <c r="AF538" s="1"/>
      <c r="AG538" s="1"/>
      <c r="AH538" s="1"/>
      <c r="AI538" s="1"/>
      <c r="AJ538" s="1"/>
      <c r="AK538" s="1"/>
      <c r="AN538" s="1"/>
      <c r="AO538" s="1"/>
      <c r="AP538" s="1"/>
      <c r="AQ538" s="1"/>
      <c r="AR538" s="1"/>
    </row>
    <row r="539" spans="28:44" ht="12.75">
      <c r="AB539" s="1"/>
      <c r="AC539" s="1"/>
      <c r="AD539" s="1"/>
      <c r="AF539" s="1"/>
      <c r="AG539" s="1"/>
      <c r="AH539" s="1"/>
      <c r="AI539" s="1"/>
      <c r="AJ539" s="1"/>
      <c r="AK539" s="1"/>
      <c r="AN539" s="1"/>
      <c r="AO539" s="1"/>
      <c r="AP539" s="1"/>
      <c r="AQ539" s="1"/>
      <c r="AR539" s="1"/>
    </row>
    <row r="540" spans="28:44" ht="12.75">
      <c r="AB540" s="1"/>
      <c r="AC540" s="1"/>
      <c r="AD540" s="1"/>
      <c r="AF540" s="1"/>
      <c r="AG540" s="1"/>
      <c r="AH540" s="1"/>
      <c r="AI540" s="1"/>
      <c r="AJ540" s="1"/>
      <c r="AK540" s="1"/>
      <c r="AN540" s="1"/>
      <c r="AO540" s="1"/>
      <c r="AP540" s="1"/>
      <c r="AQ540" s="1"/>
      <c r="AR540" s="1"/>
    </row>
    <row r="541" spans="28:44" ht="12.75">
      <c r="AB541" s="1"/>
      <c r="AC541" s="1"/>
      <c r="AD541" s="1"/>
      <c r="AF541" s="1"/>
      <c r="AG541" s="1"/>
      <c r="AH541" s="1"/>
      <c r="AI541" s="1"/>
      <c r="AJ541" s="1"/>
      <c r="AK541" s="1"/>
      <c r="AN541" s="1"/>
      <c r="AO541" s="1"/>
      <c r="AP541" s="1"/>
      <c r="AQ541" s="1"/>
      <c r="AR541" s="1"/>
    </row>
    <row r="542" spans="28:44" ht="12.75">
      <c r="AB542" s="1"/>
      <c r="AC542" s="1"/>
      <c r="AD542" s="1"/>
      <c r="AF542" s="1"/>
      <c r="AG542" s="1"/>
      <c r="AH542" s="1"/>
      <c r="AI542" s="1"/>
      <c r="AJ542" s="1"/>
      <c r="AK542" s="1"/>
      <c r="AN542" s="1"/>
      <c r="AO542" s="1"/>
      <c r="AP542" s="1"/>
      <c r="AQ542" s="1"/>
      <c r="AR542" s="1"/>
    </row>
    <row r="543" spans="28:44" ht="12.75">
      <c r="AB543" s="1"/>
      <c r="AC543" s="1"/>
      <c r="AD543" s="1"/>
      <c r="AF543" s="1"/>
      <c r="AG543" s="1"/>
      <c r="AH543" s="1"/>
      <c r="AI543" s="1"/>
      <c r="AJ543" s="1"/>
      <c r="AK543" s="1"/>
      <c r="AN543" s="1"/>
      <c r="AO543" s="1"/>
      <c r="AP543" s="1"/>
      <c r="AQ543" s="1"/>
      <c r="AR543" s="1"/>
    </row>
    <row r="544" spans="28:44" ht="12.75">
      <c r="AB544" s="1"/>
      <c r="AC544" s="1"/>
      <c r="AD544" s="1"/>
      <c r="AF544" s="1"/>
      <c r="AG544" s="1"/>
      <c r="AH544" s="1"/>
      <c r="AI544" s="1"/>
      <c r="AJ544" s="1"/>
      <c r="AK544" s="1"/>
      <c r="AN544" s="1"/>
      <c r="AO544" s="1"/>
      <c r="AP544" s="1"/>
      <c r="AQ544" s="1"/>
      <c r="AR544" s="1"/>
    </row>
    <row r="545" spans="28:44" ht="12.75">
      <c r="AB545" s="1"/>
      <c r="AC545" s="1"/>
      <c r="AD545" s="1"/>
      <c r="AF545" s="1"/>
      <c r="AG545" s="1"/>
      <c r="AH545" s="1"/>
      <c r="AI545" s="1"/>
      <c r="AJ545" s="1"/>
      <c r="AK545" s="1"/>
      <c r="AN545" s="1"/>
      <c r="AO545" s="1"/>
      <c r="AP545" s="1"/>
      <c r="AQ545" s="1"/>
      <c r="AR545" s="1"/>
    </row>
    <row r="546" spans="28:44" ht="12.75">
      <c r="AB546" s="1"/>
      <c r="AC546" s="1"/>
      <c r="AD546" s="1"/>
      <c r="AF546" s="1"/>
      <c r="AG546" s="1"/>
      <c r="AH546" s="1"/>
      <c r="AI546" s="1"/>
      <c r="AJ546" s="1"/>
      <c r="AK546" s="1"/>
      <c r="AN546" s="1"/>
      <c r="AO546" s="1"/>
      <c r="AP546" s="1"/>
      <c r="AQ546" s="1"/>
      <c r="AR546" s="1"/>
    </row>
    <row r="547" spans="28:44" ht="12.75">
      <c r="AB547" s="1"/>
      <c r="AC547" s="1"/>
      <c r="AD547" s="1"/>
      <c r="AF547" s="1"/>
      <c r="AG547" s="1"/>
      <c r="AH547" s="1"/>
      <c r="AI547" s="1"/>
      <c r="AJ547" s="1"/>
      <c r="AK547" s="1"/>
      <c r="AN547" s="1"/>
      <c r="AO547" s="1"/>
      <c r="AP547" s="1"/>
      <c r="AQ547" s="1"/>
      <c r="AR547" s="1"/>
    </row>
    <row r="548" spans="28:44" ht="12.75">
      <c r="AB548" s="1"/>
      <c r="AC548" s="1"/>
      <c r="AD548" s="1"/>
      <c r="AF548" s="1"/>
      <c r="AG548" s="1"/>
      <c r="AH548" s="1"/>
      <c r="AI548" s="1"/>
      <c r="AJ548" s="1"/>
      <c r="AK548" s="1"/>
      <c r="AN548" s="1"/>
      <c r="AO548" s="1"/>
      <c r="AP548" s="1"/>
      <c r="AQ548" s="1"/>
      <c r="AR548" s="1"/>
    </row>
    <row r="549" spans="28:44" ht="12.75">
      <c r="AB549" s="1"/>
      <c r="AC549" s="1"/>
      <c r="AD549" s="1"/>
      <c r="AF549" s="1"/>
      <c r="AG549" s="1"/>
      <c r="AH549" s="1"/>
      <c r="AI549" s="1"/>
      <c r="AJ549" s="1"/>
      <c r="AK549" s="1"/>
      <c r="AN549" s="1"/>
      <c r="AO549" s="1"/>
      <c r="AP549" s="1"/>
      <c r="AQ549" s="1"/>
      <c r="AR549" s="1"/>
    </row>
    <row r="550" spans="28:44" ht="12.75">
      <c r="AB550" s="1"/>
      <c r="AC550" s="1"/>
      <c r="AD550" s="1"/>
      <c r="AF550" s="1"/>
      <c r="AG550" s="1"/>
      <c r="AH550" s="1"/>
      <c r="AI550" s="1"/>
      <c r="AJ550" s="1"/>
      <c r="AK550" s="1"/>
      <c r="AN550" s="1"/>
      <c r="AO550" s="1"/>
      <c r="AP550" s="1"/>
      <c r="AQ550" s="1"/>
      <c r="AR550" s="1"/>
    </row>
    <row r="551" spans="28:44" ht="12.75">
      <c r="AB551" s="1"/>
      <c r="AC551" s="1"/>
      <c r="AD551" s="1"/>
      <c r="AF551" s="1"/>
      <c r="AG551" s="1"/>
      <c r="AH551" s="1"/>
      <c r="AI551" s="1"/>
      <c r="AJ551" s="1"/>
      <c r="AK551" s="1"/>
      <c r="AN551" s="1"/>
      <c r="AO551" s="1"/>
      <c r="AP551" s="1"/>
      <c r="AQ551" s="1"/>
      <c r="AR551" s="1"/>
    </row>
    <row r="552" spans="28:44" ht="12.75">
      <c r="AB552" s="1"/>
      <c r="AC552" s="1"/>
      <c r="AD552" s="1"/>
      <c r="AF552" s="1"/>
      <c r="AG552" s="1"/>
      <c r="AH552" s="1"/>
      <c r="AI552" s="1"/>
      <c r="AJ552" s="1"/>
      <c r="AK552" s="1"/>
      <c r="AN552" s="1"/>
      <c r="AO552" s="1"/>
      <c r="AP552" s="1"/>
      <c r="AQ552" s="1"/>
      <c r="AR552" s="1"/>
    </row>
    <row r="553" spans="28:44" ht="12.75">
      <c r="AB553" s="1"/>
      <c r="AC553" s="1"/>
      <c r="AD553" s="1"/>
      <c r="AF553" s="1"/>
      <c r="AG553" s="1"/>
      <c r="AH553" s="1"/>
      <c r="AI553" s="1"/>
      <c r="AJ553" s="1"/>
      <c r="AK553" s="1"/>
      <c r="AN553" s="1"/>
      <c r="AO553" s="1"/>
      <c r="AP553" s="1"/>
      <c r="AQ553" s="1"/>
      <c r="AR553" s="1"/>
    </row>
    <row r="554" spans="28:44" ht="12.75">
      <c r="AB554" s="1"/>
      <c r="AC554" s="1"/>
      <c r="AD554" s="1"/>
      <c r="AF554" s="1"/>
      <c r="AG554" s="1"/>
      <c r="AH554" s="1"/>
      <c r="AI554" s="1"/>
      <c r="AJ554" s="1"/>
      <c r="AK554" s="1"/>
      <c r="AN554" s="1"/>
      <c r="AO554" s="1"/>
      <c r="AP554" s="1"/>
      <c r="AQ554" s="1"/>
      <c r="AR554" s="1"/>
    </row>
    <row r="555" spans="28:44" ht="12.75">
      <c r="AB555" s="1"/>
      <c r="AC555" s="1"/>
      <c r="AD555" s="1"/>
      <c r="AF555" s="1"/>
      <c r="AG555" s="1"/>
      <c r="AH555" s="1"/>
      <c r="AI555" s="1"/>
      <c r="AJ555" s="1"/>
      <c r="AK555" s="1"/>
      <c r="AN555" s="1"/>
      <c r="AO555" s="1"/>
      <c r="AP555" s="1"/>
      <c r="AQ555" s="1"/>
      <c r="AR555" s="1"/>
    </row>
    <row r="556" spans="28:44" ht="12.75">
      <c r="AB556" s="1"/>
      <c r="AC556" s="1"/>
      <c r="AD556" s="1"/>
      <c r="AF556" s="1"/>
      <c r="AG556" s="1"/>
      <c r="AH556" s="1"/>
      <c r="AI556" s="1"/>
      <c r="AJ556" s="1"/>
      <c r="AK556" s="1"/>
      <c r="AN556" s="1"/>
      <c r="AO556" s="1"/>
      <c r="AP556" s="1"/>
      <c r="AQ556" s="1"/>
      <c r="AR556" s="1"/>
    </row>
    <row r="557" spans="28:44" ht="12.75">
      <c r="AB557" s="1"/>
      <c r="AC557" s="1"/>
      <c r="AD557" s="1"/>
      <c r="AF557" s="1"/>
      <c r="AG557" s="1"/>
      <c r="AH557" s="1"/>
      <c r="AI557" s="1"/>
      <c r="AJ557" s="1"/>
      <c r="AK557" s="1"/>
      <c r="AN557" s="1"/>
      <c r="AO557" s="1"/>
      <c r="AP557" s="1"/>
      <c r="AQ557" s="1"/>
      <c r="AR557" s="1"/>
    </row>
    <row r="558" spans="28:44" ht="12.75">
      <c r="AB558" s="1"/>
      <c r="AC558" s="1"/>
      <c r="AD558" s="1"/>
      <c r="AF558" s="1"/>
      <c r="AG558" s="1"/>
      <c r="AH558" s="1"/>
      <c r="AI558" s="1"/>
      <c r="AJ558" s="1"/>
      <c r="AK558" s="1"/>
      <c r="AN558" s="1"/>
      <c r="AO558" s="1"/>
      <c r="AP558" s="1"/>
      <c r="AQ558" s="1"/>
      <c r="AR558" s="1"/>
    </row>
    <row r="559" spans="28:44" ht="12.75">
      <c r="AB559" s="1"/>
      <c r="AC559" s="1"/>
      <c r="AD559" s="1"/>
      <c r="AF559" s="1"/>
      <c r="AG559" s="1"/>
      <c r="AH559" s="1"/>
      <c r="AI559" s="1"/>
      <c r="AJ559" s="1"/>
      <c r="AK559" s="1"/>
      <c r="AN559" s="1"/>
      <c r="AO559" s="1"/>
      <c r="AP559" s="1"/>
      <c r="AQ559" s="1"/>
      <c r="AR559" s="1"/>
    </row>
    <row r="560" spans="28:44" ht="12.75">
      <c r="AB560" s="1"/>
      <c r="AC560" s="1"/>
      <c r="AD560" s="1"/>
      <c r="AF560" s="1"/>
      <c r="AG560" s="1"/>
      <c r="AH560" s="1"/>
      <c r="AI560" s="1"/>
      <c r="AJ560" s="1"/>
      <c r="AK560" s="1"/>
      <c r="AN560" s="1"/>
      <c r="AO560" s="1"/>
      <c r="AP560" s="1"/>
      <c r="AQ560" s="1"/>
      <c r="AR560" s="1"/>
    </row>
    <row r="561" spans="28:44" ht="12.75">
      <c r="AB561" s="1"/>
      <c r="AC561" s="1"/>
      <c r="AD561" s="1"/>
      <c r="AF561" s="1"/>
      <c r="AG561" s="1"/>
      <c r="AH561" s="1"/>
      <c r="AI561" s="1"/>
      <c r="AJ561" s="1"/>
      <c r="AK561" s="1"/>
      <c r="AN561" s="1"/>
      <c r="AO561" s="1"/>
      <c r="AP561" s="1"/>
      <c r="AQ561" s="1"/>
      <c r="AR561" s="1"/>
    </row>
    <row r="562" spans="28:44" ht="12.75">
      <c r="AB562" s="1"/>
      <c r="AC562" s="1"/>
      <c r="AD562" s="1"/>
      <c r="AF562" s="1"/>
      <c r="AG562" s="1"/>
      <c r="AH562" s="1"/>
      <c r="AI562" s="1"/>
      <c r="AJ562" s="1"/>
      <c r="AK562" s="1"/>
      <c r="AN562" s="1"/>
      <c r="AO562" s="1"/>
      <c r="AP562" s="1"/>
      <c r="AQ562" s="1"/>
      <c r="AR562" s="1"/>
    </row>
    <row r="563" spans="28:44" ht="12.75">
      <c r="AB563" s="1"/>
      <c r="AC563" s="1"/>
      <c r="AD563" s="1"/>
      <c r="AF563" s="1"/>
      <c r="AG563" s="1"/>
      <c r="AH563" s="1"/>
      <c r="AI563" s="1"/>
      <c r="AJ563" s="1"/>
      <c r="AK563" s="1"/>
      <c r="AN563" s="1"/>
      <c r="AO563" s="1"/>
      <c r="AP563" s="1"/>
      <c r="AQ563" s="1"/>
      <c r="AR563" s="1"/>
    </row>
    <row r="564" spans="28:44" ht="12.75">
      <c r="AB564" s="1"/>
      <c r="AC564" s="1"/>
      <c r="AD564" s="1"/>
      <c r="AF564" s="1"/>
      <c r="AG564" s="1"/>
      <c r="AH564" s="1"/>
      <c r="AI564" s="1"/>
      <c r="AJ564" s="1"/>
      <c r="AK564" s="1"/>
      <c r="AN564" s="1"/>
      <c r="AO564" s="1"/>
      <c r="AP564" s="1"/>
      <c r="AQ564" s="1"/>
      <c r="AR564" s="1"/>
    </row>
    <row r="565" spans="28:44" ht="12.75">
      <c r="AB565" s="1"/>
      <c r="AC565" s="1"/>
      <c r="AD565" s="1"/>
      <c r="AF565" s="1"/>
      <c r="AG565" s="1"/>
      <c r="AH565" s="1"/>
      <c r="AI565" s="1"/>
      <c r="AJ565" s="1"/>
      <c r="AK565" s="1"/>
      <c r="AN565" s="1"/>
      <c r="AO565" s="1"/>
      <c r="AP565" s="1"/>
      <c r="AQ565" s="1"/>
      <c r="AR565" s="1"/>
    </row>
    <row r="566" spans="28:44" ht="12.75">
      <c r="AB566" s="1"/>
      <c r="AC566" s="1"/>
      <c r="AD566" s="1"/>
      <c r="AF566" s="1"/>
      <c r="AG566" s="1"/>
      <c r="AH566" s="1"/>
      <c r="AI566" s="1"/>
      <c r="AJ566" s="1"/>
      <c r="AK566" s="1"/>
      <c r="AN566" s="1"/>
      <c r="AO566" s="1"/>
      <c r="AP566" s="1"/>
      <c r="AQ566" s="1"/>
      <c r="AR566" s="1"/>
    </row>
    <row r="567" spans="28:44" ht="12.75">
      <c r="AB567" s="1"/>
      <c r="AC567" s="1"/>
      <c r="AD567" s="1"/>
      <c r="AF567" s="1"/>
      <c r="AG567" s="1"/>
      <c r="AH567" s="1"/>
      <c r="AI567" s="1"/>
      <c r="AJ567" s="1"/>
      <c r="AK567" s="1"/>
      <c r="AN567" s="1"/>
      <c r="AO567" s="1"/>
      <c r="AP567" s="1"/>
      <c r="AQ567" s="1"/>
      <c r="AR567" s="1"/>
    </row>
    <row r="568" spans="28:44" ht="12.75">
      <c r="AB568" s="1"/>
      <c r="AC568" s="1"/>
      <c r="AD568" s="1"/>
      <c r="AF568" s="1"/>
      <c r="AG568" s="1"/>
      <c r="AH568" s="1"/>
      <c r="AI568" s="1"/>
      <c r="AJ568" s="1"/>
      <c r="AK568" s="1"/>
      <c r="AN568" s="1"/>
      <c r="AO568" s="1"/>
      <c r="AP568" s="1"/>
      <c r="AQ568" s="1"/>
      <c r="AR568" s="1"/>
    </row>
    <row r="569" spans="28:44" ht="12.75">
      <c r="AB569" s="1"/>
      <c r="AC569" s="1"/>
      <c r="AD569" s="1"/>
      <c r="AF569" s="1"/>
      <c r="AG569" s="1"/>
      <c r="AH569" s="1"/>
      <c r="AI569" s="1"/>
      <c r="AJ569" s="1"/>
      <c r="AK569" s="1"/>
      <c r="AN569" s="1"/>
      <c r="AO569" s="1"/>
      <c r="AP569" s="1"/>
      <c r="AQ569" s="1"/>
      <c r="AR569" s="1"/>
    </row>
    <row r="570" spans="28:44" ht="12.75">
      <c r="AB570" s="1"/>
      <c r="AC570" s="1"/>
      <c r="AD570" s="1"/>
      <c r="AF570" s="1"/>
      <c r="AG570" s="1"/>
      <c r="AH570" s="1"/>
      <c r="AI570" s="1"/>
      <c r="AJ570" s="1"/>
      <c r="AK570" s="1"/>
      <c r="AN570" s="1"/>
      <c r="AO570" s="1"/>
      <c r="AP570" s="1"/>
      <c r="AQ570" s="1"/>
      <c r="AR570" s="1"/>
    </row>
    <row r="571" spans="28:44" ht="12.75">
      <c r="AB571" s="1"/>
      <c r="AC571" s="1"/>
      <c r="AD571" s="1"/>
      <c r="AF571" s="1"/>
      <c r="AG571" s="1"/>
      <c r="AH571" s="1"/>
      <c r="AI571" s="1"/>
      <c r="AJ571" s="1"/>
      <c r="AK571" s="1"/>
      <c r="AN571" s="1"/>
      <c r="AO571" s="1"/>
      <c r="AP571" s="1"/>
      <c r="AQ571" s="1"/>
      <c r="AR571" s="1"/>
    </row>
    <row r="572" spans="28:44" ht="12.75">
      <c r="AB572" s="1"/>
      <c r="AC572" s="1"/>
      <c r="AD572" s="1"/>
      <c r="AF572" s="1"/>
      <c r="AG572" s="1"/>
      <c r="AH572" s="1"/>
      <c r="AI572" s="1"/>
      <c r="AJ572" s="1"/>
      <c r="AK572" s="1"/>
      <c r="AN572" s="1"/>
      <c r="AO572" s="1"/>
      <c r="AP572" s="1"/>
      <c r="AQ572" s="1"/>
      <c r="AR572" s="1"/>
    </row>
    <row r="573" spans="28:44" ht="12.75">
      <c r="AB573" s="1"/>
      <c r="AC573" s="1"/>
      <c r="AD573" s="1"/>
      <c r="AF573" s="1"/>
      <c r="AG573" s="1"/>
      <c r="AH573" s="1"/>
      <c r="AI573" s="1"/>
      <c r="AJ573" s="1"/>
      <c r="AK573" s="1"/>
      <c r="AN573" s="1"/>
      <c r="AO573" s="1"/>
      <c r="AP573" s="1"/>
      <c r="AQ573" s="1"/>
      <c r="AR573" s="1"/>
    </row>
    <row r="574" spans="28:44" ht="12.75">
      <c r="AB574" s="1"/>
      <c r="AC574" s="1"/>
      <c r="AD574" s="1"/>
      <c r="AF574" s="1"/>
      <c r="AG574" s="1"/>
      <c r="AH574" s="1"/>
      <c r="AI574" s="1"/>
      <c r="AJ574" s="1"/>
      <c r="AK574" s="1"/>
      <c r="AN574" s="1"/>
      <c r="AO574" s="1"/>
      <c r="AP574" s="1"/>
      <c r="AQ574" s="1"/>
      <c r="AR574" s="1"/>
    </row>
    <row r="575" spans="28:44" ht="12.75">
      <c r="AB575" s="1"/>
      <c r="AC575" s="1"/>
      <c r="AD575" s="1"/>
      <c r="AF575" s="1"/>
      <c r="AG575" s="1"/>
      <c r="AH575" s="1"/>
      <c r="AI575" s="1"/>
      <c r="AJ575" s="1"/>
      <c r="AK575" s="1"/>
      <c r="AN575" s="1"/>
      <c r="AO575" s="1"/>
      <c r="AP575" s="1"/>
      <c r="AQ575" s="1"/>
      <c r="AR575" s="1"/>
    </row>
    <row r="576" spans="28:44" ht="12.75">
      <c r="AB576" s="1"/>
      <c r="AC576" s="1"/>
      <c r="AD576" s="1"/>
      <c r="AF576" s="1"/>
      <c r="AG576" s="1"/>
      <c r="AH576" s="1"/>
      <c r="AI576" s="1"/>
      <c r="AJ576" s="1"/>
      <c r="AK576" s="1"/>
      <c r="AN576" s="1"/>
      <c r="AO576" s="1"/>
      <c r="AP576" s="1"/>
      <c r="AQ576" s="1"/>
      <c r="AR576" s="1"/>
    </row>
    <row r="577" spans="28:44" ht="12.75">
      <c r="AB577" s="1"/>
      <c r="AC577" s="1"/>
      <c r="AD577" s="1"/>
      <c r="AF577" s="1"/>
      <c r="AG577" s="1"/>
      <c r="AH577" s="1"/>
      <c r="AI577" s="1"/>
      <c r="AJ577" s="1"/>
      <c r="AK577" s="1"/>
      <c r="AN577" s="1"/>
      <c r="AO577" s="1"/>
      <c r="AP577" s="1"/>
      <c r="AQ577" s="1"/>
      <c r="AR577" s="1"/>
    </row>
    <row r="578" spans="28:44" ht="12.75">
      <c r="AB578" s="1"/>
      <c r="AC578" s="1"/>
      <c r="AD578" s="1"/>
      <c r="AF578" s="1"/>
      <c r="AG578" s="1"/>
      <c r="AH578" s="1"/>
      <c r="AI578" s="1"/>
      <c r="AJ578" s="1"/>
      <c r="AK578" s="1"/>
      <c r="AN578" s="1"/>
      <c r="AO578" s="1"/>
      <c r="AP578" s="1"/>
      <c r="AQ578" s="1"/>
      <c r="AR578" s="1"/>
    </row>
    <row r="579" spans="28:44" ht="12.75">
      <c r="AB579" s="1"/>
      <c r="AC579" s="1"/>
      <c r="AD579" s="1"/>
      <c r="AF579" s="1"/>
      <c r="AG579" s="1"/>
      <c r="AH579" s="1"/>
      <c r="AI579" s="1"/>
      <c r="AJ579" s="1"/>
      <c r="AK579" s="1"/>
      <c r="AN579" s="1"/>
      <c r="AO579" s="1"/>
      <c r="AP579" s="1"/>
      <c r="AQ579" s="1"/>
      <c r="AR579" s="1"/>
    </row>
    <row r="580" spans="28:44" ht="12.75">
      <c r="AB580" s="1"/>
      <c r="AC580" s="1"/>
      <c r="AD580" s="1"/>
      <c r="AF580" s="1"/>
      <c r="AG580" s="1"/>
      <c r="AH580" s="1"/>
      <c r="AI580" s="1"/>
      <c r="AJ580" s="1"/>
      <c r="AK580" s="1"/>
      <c r="AN580" s="1"/>
      <c r="AO580" s="1"/>
      <c r="AP580" s="1"/>
      <c r="AQ580" s="1"/>
      <c r="AR580" s="1"/>
    </row>
    <row r="581" spans="28:44" ht="12.75">
      <c r="AB581" s="1"/>
      <c r="AC581" s="1"/>
      <c r="AD581" s="1"/>
      <c r="AF581" s="1"/>
      <c r="AG581" s="1"/>
      <c r="AH581" s="1"/>
      <c r="AI581" s="1"/>
      <c r="AJ581" s="1"/>
      <c r="AK581" s="1"/>
      <c r="AN581" s="1"/>
      <c r="AO581" s="1"/>
      <c r="AP581" s="1"/>
      <c r="AQ581" s="1"/>
      <c r="AR581" s="1"/>
    </row>
    <row r="582" spans="28:44" ht="12.75">
      <c r="AB582" s="1"/>
      <c r="AC582" s="1"/>
      <c r="AD582" s="1"/>
      <c r="AF582" s="1"/>
      <c r="AG582" s="1"/>
      <c r="AH582" s="1"/>
      <c r="AI582" s="1"/>
      <c r="AJ582" s="1"/>
      <c r="AK582" s="1"/>
      <c r="AN582" s="1"/>
      <c r="AO582" s="1"/>
      <c r="AP582" s="1"/>
      <c r="AQ582" s="1"/>
      <c r="AR582" s="1"/>
    </row>
    <row r="583" spans="28:44" ht="12.75">
      <c r="AB583" s="1"/>
      <c r="AC583" s="1"/>
      <c r="AD583" s="1"/>
      <c r="AF583" s="1"/>
      <c r="AG583" s="1"/>
      <c r="AH583" s="1"/>
      <c r="AI583" s="1"/>
      <c r="AJ583" s="1"/>
      <c r="AK583" s="1"/>
      <c r="AN583" s="1"/>
      <c r="AO583" s="1"/>
      <c r="AP583" s="1"/>
      <c r="AQ583" s="1"/>
      <c r="AR583" s="1"/>
    </row>
    <row r="584" spans="28:44" ht="12.75">
      <c r="AB584" s="1"/>
      <c r="AC584" s="1"/>
      <c r="AD584" s="1"/>
      <c r="AF584" s="1"/>
      <c r="AG584" s="1"/>
      <c r="AH584" s="1"/>
      <c r="AI584" s="1"/>
      <c r="AJ584" s="1"/>
      <c r="AK584" s="1"/>
      <c r="AN584" s="1"/>
      <c r="AO584" s="1"/>
      <c r="AP584" s="1"/>
      <c r="AQ584" s="1"/>
      <c r="AR584" s="1"/>
    </row>
    <row r="585" spans="28:44" ht="12.75">
      <c r="AB585" s="1"/>
      <c r="AC585" s="1"/>
      <c r="AD585" s="1"/>
      <c r="AF585" s="1"/>
      <c r="AG585" s="1"/>
      <c r="AH585" s="1"/>
      <c r="AI585" s="1"/>
      <c r="AJ585" s="1"/>
      <c r="AK585" s="1"/>
      <c r="AN585" s="1"/>
      <c r="AO585" s="1"/>
      <c r="AP585" s="1"/>
      <c r="AQ585" s="1"/>
      <c r="AR585" s="1"/>
    </row>
    <row r="586" spans="28:44" ht="12.75">
      <c r="AB586" s="1"/>
      <c r="AC586" s="1"/>
      <c r="AD586" s="1"/>
      <c r="AF586" s="1"/>
      <c r="AG586" s="1"/>
      <c r="AH586" s="1"/>
      <c r="AI586" s="1"/>
      <c r="AJ586" s="1"/>
      <c r="AK586" s="1"/>
      <c r="AN586" s="1"/>
      <c r="AO586" s="1"/>
      <c r="AP586" s="1"/>
      <c r="AQ586" s="1"/>
      <c r="AR586" s="1"/>
    </row>
    <row r="587" spans="28:44" ht="12.75">
      <c r="AB587" s="1"/>
      <c r="AC587" s="1"/>
      <c r="AD587" s="1"/>
      <c r="AF587" s="1"/>
      <c r="AG587" s="1"/>
      <c r="AH587" s="1"/>
      <c r="AI587" s="1"/>
      <c r="AJ587" s="1"/>
      <c r="AK587" s="1"/>
      <c r="AN587" s="1"/>
      <c r="AO587" s="1"/>
      <c r="AP587" s="1"/>
      <c r="AQ587" s="1"/>
      <c r="AR587" s="1"/>
    </row>
    <row r="588" spans="28:44" ht="12.75">
      <c r="AB588" s="1"/>
      <c r="AC588" s="1"/>
      <c r="AD588" s="1"/>
      <c r="AF588" s="1"/>
      <c r="AG588" s="1"/>
      <c r="AH588" s="1"/>
      <c r="AI588" s="1"/>
      <c r="AJ588" s="1"/>
      <c r="AK588" s="1"/>
      <c r="AN588" s="1"/>
      <c r="AO588" s="1"/>
      <c r="AP588" s="1"/>
      <c r="AQ588" s="1"/>
      <c r="AR588" s="1"/>
    </row>
    <row r="589" spans="28:44" ht="12.75">
      <c r="AB589" s="1"/>
      <c r="AC589" s="1"/>
      <c r="AD589" s="1"/>
      <c r="AF589" s="1"/>
      <c r="AG589" s="1"/>
      <c r="AH589" s="1"/>
      <c r="AI589" s="1"/>
      <c r="AJ589" s="1"/>
      <c r="AK589" s="1"/>
      <c r="AN589" s="1"/>
      <c r="AO589" s="1"/>
      <c r="AP589" s="1"/>
      <c r="AQ589" s="1"/>
      <c r="AR589" s="1"/>
    </row>
    <row r="590" spans="28:44" ht="12.75">
      <c r="AB590" s="1"/>
      <c r="AC590" s="1"/>
      <c r="AD590" s="1"/>
      <c r="AF590" s="1"/>
      <c r="AG590" s="1"/>
      <c r="AH590" s="1"/>
      <c r="AI590" s="1"/>
      <c r="AJ590" s="1"/>
      <c r="AK590" s="1"/>
      <c r="AN590" s="1"/>
      <c r="AO590" s="1"/>
      <c r="AP590" s="1"/>
      <c r="AQ590" s="1"/>
      <c r="AR590" s="1"/>
    </row>
    <row r="591" spans="28:44" ht="12.75">
      <c r="AB591" s="1"/>
      <c r="AC591" s="1"/>
      <c r="AD591" s="1"/>
      <c r="AF591" s="1"/>
      <c r="AG591" s="1"/>
      <c r="AH591" s="1"/>
      <c r="AI591" s="1"/>
      <c r="AJ591" s="1"/>
      <c r="AK591" s="1"/>
      <c r="AN591" s="1"/>
      <c r="AO591" s="1"/>
      <c r="AP591" s="1"/>
      <c r="AQ591" s="1"/>
      <c r="AR591" s="1"/>
    </row>
    <row r="592" spans="28:44" ht="12.75">
      <c r="AB592" s="1"/>
      <c r="AC592" s="1"/>
      <c r="AD592" s="1"/>
      <c r="AF592" s="1"/>
      <c r="AG592" s="1"/>
      <c r="AH592" s="1"/>
      <c r="AI592" s="1"/>
      <c r="AJ592" s="1"/>
      <c r="AK592" s="1"/>
      <c r="AN592" s="1"/>
      <c r="AO592" s="1"/>
      <c r="AP592" s="1"/>
      <c r="AQ592" s="1"/>
      <c r="AR592" s="1"/>
    </row>
    <row r="593" spans="28:44" ht="12.75">
      <c r="AB593" s="1"/>
      <c r="AC593" s="1"/>
      <c r="AD593" s="1"/>
      <c r="AF593" s="1"/>
      <c r="AG593" s="1"/>
      <c r="AH593" s="1"/>
      <c r="AI593" s="1"/>
      <c r="AJ593" s="1"/>
      <c r="AK593" s="1"/>
      <c r="AN593" s="1"/>
      <c r="AO593" s="1"/>
      <c r="AP593" s="1"/>
      <c r="AQ593" s="1"/>
      <c r="AR593" s="1"/>
    </row>
    <row r="594" spans="28:44" ht="12.75">
      <c r="AB594" s="1"/>
      <c r="AC594" s="1"/>
      <c r="AD594" s="1"/>
      <c r="AF594" s="1"/>
      <c r="AG594" s="1"/>
      <c r="AH594" s="1"/>
      <c r="AI594" s="1"/>
      <c r="AJ594" s="1"/>
      <c r="AK594" s="1"/>
      <c r="AN594" s="1"/>
      <c r="AO594" s="1"/>
      <c r="AP594" s="1"/>
      <c r="AQ594" s="1"/>
      <c r="AR594" s="1"/>
    </row>
    <row r="595" spans="28:44" ht="12.75">
      <c r="AB595" s="1"/>
      <c r="AC595" s="1"/>
      <c r="AD595" s="1"/>
      <c r="AF595" s="1"/>
      <c r="AG595" s="1"/>
      <c r="AH595" s="1"/>
      <c r="AI595" s="1"/>
      <c r="AJ595" s="1"/>
      <c r="AK595" s="1"/>
      <c r="AN595" s="1"/>
      <c r="AO595" s="1"/>
      <c r="AP595" s="1"/>
      <c r="AQ595" s="1"/>
      <c r="AR595" s="1"/>
    </row>
    <row r="596" spans="28:44" ht="12.75">
      <c r="AB596" s="1"/>
      <c r="AC596" s="1"/>
      <c r="AD596" s="1"/>
      <c r="AF596" s="1"/>
      <c r="AG596" s="1"/>
      <c r="AH596" s="1"/>
      <c r="AI596" s="1"/>
      <c r="AJ596" s="1"/>
      <c r="AK596" s="1"/>
      <c r="AN596" s="1"/>
      <c r="AO596" s="1"/>
      <c r="AP596" s="1"/>
      <c r="AQ596" s="1"/>
      <c r="AR596" s="1"/>
    </row>
    <row r="597" spans="28:44" ht="12.75">
      <c r="AB597" s="1"/>
      <c r="AC597" s="1"/>
      <c r="AD597" s="1"/>
      <c r="AF597" s="1"/>
      <c r="AG597" s="1"/>
      <c r="AH597" s="1"/>
      <c r="AI597" s="1"/>
      <c r="AJ597" s="1"/>
      <c r="AK597" s="1"/>
      <c r="AN597" s="1"/>
      <c r="AO597" s="1"/>
      <c r="AP597" s="1"/>
      <c r="AQ597" s="1"/>
      <c r="AR597" s="1"/>
    </row>
    <row r="598" spans="28:44" ht="12.75">
      <c r="AB598" s="1"/>
      <c r="AC598" s="1"/>
      <c r="AD598" s="1"/>
      <c r="AF598" s="1"/>
      <c r="AG598" s="1"/>
      <c r="AH598" s="1"/>
      <c r="AI598" s="1"/>
      <c r="AJ598" s="1"/>
      <c r="AK598" s="1"/>
      <c r="AN598" s="1"/>
      <c r="AO598" s="1"/>
      <c r="AP598" s="1"/>
      <c r="AQ598" s="1"/>
      <c r="AR598" s="1"/>
    </row>
    <row r="599" spans="28:44" ht="12.75">
      <c r="AB599" s="1"/>
      <c r="AC599" s="1"/>
      <c r="AD599" s="1"/>
      <c r="AF599" s="1"/>
      <c r="AG599" s="1"/>
      <c r="AH599" s="1"/>
      <c r="AI599" s="1"/>
      <c r="AJ599" s="1"/>
      <c r="AK599" s="1"/>
      <c r="AN599" s="1"/>
      <c r="AO599" s="1"/>
      <c r="AP599" s="1"/>
      <c r="AQ599" s="1"/>
      <c r="AR599" s="1"/>
    </row>
    <row r="600" spans="28:44" ht="12.75">
      <c r="AB600" s="1"/>
      <c r="AC600" s="1"/>
      <c r="AD600" s="1"/>
      <c r="AF600" s="1"/>
      <c r="AG600" s="1"/>
      <c r="AH600" s="1"/>
      <c r="AI600" s="1"/>
      <c r="AJ600" s="1"/>
      <c r="AK600" s="1"/>
      <c r="AN600" s="1"/>
      <c r="AO600" s="1"/>
      <c r="AP600" s="1"/>
      <c r="AQ600" s="1"/>
      <c r="AR600" s="1"/>
    </row>
    <row r="601" spans="28:44" ht="12.75">
      <c r="AB601" s="1"/>
      <c r="AC601" s="1"/>
      <c r="AD601" s="1"/>
      <c r="AF601" s="1"/>
      <c r="AG601" s="1"/>
      <c r="AH601" s="1"/>
      <c r="AI601" s="1"/>
      <c r="AJ601" s="1"/>
      <c r="AK601" s="1"/>
      <c r="AN601" s="1"/>
      <c r="AO601" s="1"/>
      <c r="AP601" s="1"/>
      <c r="AQ601" s="1"/>
      <c r="AR601" s="1"/>
    </row>
    <row r="602" spans="28:44" ht="12.75">
      <c r="AB602" s="1"/>
      <c r="AC602" s="1"/>
      <c r="AD602" s="1"/>
      <c r="AF602" s="1"/>
      <c r="AG602" s="1"/>
      <c r="AH602" s="1"/>
      <c r="AI602" s="1"/>
      <c r="AJ602" s="1"/>
      <c r="AK602" s="1"/>
      <c r="AN602" s="1"/>
      <c r="AO602" s="1"/>
      <c r="AP602" s="1"/>
      <c r="AQ602" s="1"/>
      <c r="AR602" s="1"/>
    </row>
    <row r="603" spans="28:44" ht="12.75">
      <c r="AB603" s="1"/>
      <c r="AC603" s="1"/>
      <c r="AD603" s="1"/>
      <c r="AF603" s="1"/>
      <c r="AG603" s="1"/>
      <c r="AH603" s="1"/>
      <c r="AI603" s="1"/>
      <c r="AJ603" s="1"/>
      <c r="AK603" s="1"/>
      <c r="AN603" s="1"/>
      <c r="AO603" s="1"/>
      <c r="AP603" s="1"/>
      <c r="AQ603" s="1"/>
      <c r="AR603" s="1"/>
    </row>
    <row r="604" spans="28:44" ht="12.75">
      <c r="AB604" s="1"/>
      <c r="AC604" s="1"/>
      <c r="AD604" s="1"/>
      <c r="AF604" s="1"/>
      <c r="AG604" s="1"/>
      <c r="AH604" s="1"/>
      <c r="AI604" s="1"/>
      <c r="AJ604" s="1"/>
      <c r="AK604" s="1"/>
      <c r="AN604" s="1"/>
      <c r="AO604" s="1"/>
      <c r="AP604" s="1"/>
      <c r="AQ604" s="1"/>
      <c r="AR604" s="1"/>
    </row>
    <row r="605" spans="28:44" ht="12.75">
      <c r="AB605" s="1"/>
      <c r="AC605" s="1"/>
      <c r="AD605" s="1"/>
      <c r="AF605" s="1"/>
      <c r="AG605" s="1"/>
      <c r="AH605" s="1"/>
      <c r="AI605" s="1"/>
      <c r="AJ605" s="1"/>
      <c r="AK605" s="1"/>
      <c r="AN605" s="1"/>
      <c r="AO605" s="1"/>
      <c r="AP605" s="1"/>
      <c r="AQ605" s="1"/>
      <c r="AR605" s="1"/>
    </row>
    <row r="606" spans="28:44" ht="12.75">
      <c r="AB606" s="1"/>
      <c r="AC606" s="1"/>
      <c r="AD606" s="1"/>
      <c r="AF606" s="1"/>
      <c r="AG606" s="1"/>
      <c r="AH606" s="1"/>
      <c r="AI606" s="1"/>
      <c r="AJ606" s="1"/>
      <c r="AK606" s="1"/>
      <c r="AN606" s="1"/>
      <c r="AO606" s="1"/>
      <c r="AP606" s="1"/>
      <c r="AQ606" s="1"/>
      <c r="AR606" s="1"/>
    </row>
    <row r="607" spans="28:44" ht="12.75">
      <c r="AB607" s="1"/>
      <c r="AC607" s="1"/>
      <c r="AD607" s="1"/>
      <c r="AF607" s="1"/>
      <c r="AG607" s="1"/>
      <c r="AH607" s="1"/>
      <c r="AI607" s="1"/>
      <c r="AJ607" s="1"/>
      <c r="AK607" s="1"/>
      <c r="AN607" s="1"/>
      <c r="AO607" s="1"/>
      <c r="AP607" s="1"/>
      <c r="AQ607" s="1"/>
      <c r="AR607" s="1"/>
    </row>
    <row r="608" spans="28:44" ht="12.75">
      <c r="AB608" s="1"/>
      <c r="AC608" s="1"/>
      <c r="AD608" s="1"/>
      <c r="AF608" s="1"/>
      <c r="AG608" s="1"/>
      <c r="AH608" s="1"/>
      <c r="AI608" s="1"/>
      <c r="AJ608" s="1"/>
      <c r="AK608" s="1"/>
      <c r="AN608" s="1"/>
      <c r="AO608" s="1"/>
      <c r="AP608" s="1"/>
      <c r="AQ608" s="1"/>
      <c r="AR608" s="1"/>
    </row>
    <row r="609" spans="28:44" ht="12.75">
      <c r="AB609" s="1"/>
      <c r="AC609" s="1"/>
      <c r="AD609" s="1"/>
      <c r="AF609" s="1"/>
      <c r="AG609" s="1"/>
      <c r="AH609" s="1"/>
      <c r="AI609" s="1"/>
      <c r="AJ609" s="1"/>
      <c r="AK609" s="1"/>
      <c r="AN609" s="1"/>
      <c r="AO609" s="1"/>
      <c r="AP609" s="1"/>
      <c r="AQ609" s="1"/>
      <c r="AR609" s="1"/>
    </row>
    <row r="610" spans="28:44" ht="12.75">
      <c r="AB610" s="1"/>
      <c r="AC610" s="1"/>
      <c r="AD610" s="1"/>
      <c r="AF610" s="1"/>
      <c r="AG610" s="1"/>
      <c r="AH610" s="1"/>
      <c r="AI610" s="1"/>
      <c r="AJ610" s="1"/>
      <c r="AK610" s="1"/>
      <c r="AN610" s="1"/>
      <c r="AO610" s="1"/>
      <c r="AP610" s="1"/>
      <c r="AQ610" s="1"/>
      <c r="AR610" s="1"/>
    </row>
    <row r="611" spans="28:44" ht="12.75">
      <c r="AB611" s="1"/>
      <c r="AC611" s="1"/>
      <c r="AD611" s="1"/>
      <c r="AF611" s="1"/>
      <c r="AG611" s="1"/>
      <c r="AH611" s="1"/>
      <c r="AI611" s="1"/>
      <c r="AJ611" s="1"/>
      <c r="AK611" s="1"/>
      <c r="AN611" s="1"/>
      <c r="AO611" s="1"/>
      <c r="AP611" s="1"/>
      <c r="AQ611" s="1"/>
      <c r="AR611" s="1"/>
    </row>
    <row r="612" spans="28:44" ht="12.75">
      <c r="AB612" s="1"/>
      <c r="AC612" s="1"/>
      <c r="AD612" s="1"/>
      <c r="AF612" s="1"/>
      <c r="AG612" s="1"/>
      <c r="AH612" s="1"/>
      <c r="AI612" s="1"/>
      <c r="AJ612" s="1"/>
      <c r="AK612" s="1"/>
      <c r="AN612" s="1"/>
      <c r="AO612" s="1"/>
      <c r="AP612" s="1"/>
      <c r="AQ612" s="1"/>
      <c r="AR612" s="1"/>
    </row>
    <row r="613" spans="28:44" ht="12.75">
      <c r="AB613" s="1"/>
      <c r="AC613" s="1"/>
      <c r="AD613" s="1"/>
      <c r="AF613" s="1"/>
      <c r="AG613" s="1"/>
      <c r="AH613" s="1"/>
      <c r="AI613" s="1"/>
      <c r="AJ613" s="1"/>
      <c r="AK613" s="1"/>
      <c r="AN613" s="1"/>
      <c r="AO613" s="1"/>
      <c r="AP613" s="1"/>
      <c r="AQ613" s="1"/>
      <c r="AR613" s="1"/>
    </row>
    <row r="614" spans="28:44" ht="12.75">
      <c r="AB614" s="1"/>
      <c r="AC614" s="1"/>
      <c r="AD614" s="1"/>
      <c r="AF614" s="1"/>
      <c r="AG614" s="1"/>
      <c r="AH614" s="1"/>
      <c r="AI614" s="1"/>
      <c r="AJ614" s="1"/>
      <c r="AK614" s="1"/>
      <c r="AN614" s="1"/>
      <c r="AO614" s="1"/>
      <c r="AP614" s="1"/>
      <c r="AQ614" s="1"/>
      <c r="AR614" s="1"/>
    </row>
    <row r="615" spans="28:44" ht="12.75">
      <c r="AB615" s="1"/>
      <c r="AC615" s="1"/>
      <c r="AD615" s="1"/>
      <c r="AF615" s="1"/>
      <c r="AG615" s="1"/>
      <c r="AH615" s="1"/>
      <c r="AI615" s="1"/>
      <c r="AJ615" s="1"/>
      <c r="AK615" s="1"/>
      <c r="AN615" s="1"/>
      <c r="AO615" s="1"/>
      <c r="AP615" s="1"/>
      <c r="AQ615" s="1"/>
      <c r="AR615" s="1"/>
    </row>
    <row r="616" spans="28:44" ht="12.75">
      <c r="AB616" s="1"/>
      <c r="AC616" s="1"/>
      <c r="AD616" s="1"/>
      <c r="AF616" s="1"/>
      <c r="AG616" s="1"/>
      <c r="AH616" s="1"/>
      <c r="AI616" s="1"/>
      <c r="AJ616" s="1"/>
      <c r="AK616" s="1"/>
      <c r="AN616" s="1"/>
      <c r="AO616" s="1"/>
      <c r="AP616" s="1"/>
      <c r="AQ616" s="1"/>
      <c r="AR616" s="1"/>
    </row>
    <row r="617" spans="28:44" ht="12.75">
      <c r="AB617" s="1"/>
      <c r="AC617" s="1"/>
      <c r="AD617" s="1"/>
      <c r="AF617" s="1"/>
      <c r="AG617" s="1"/>
      <c r="AH617" s="1"/>
      <c r="AI617" s="1"/>
      <c r="AJ617" s="1"/>
      <c r="AK617" s="1"/>
      <c r="AN617" s="1"/>
      <c r="AO617" s="1"/>
      <c r="AP617" s="1"/>
      <c r="AQ617" s="1"/>
      <c r="AR617" s="1"/>
    </row>
    <row r="618" spans="28:44" ht="12.75">
      <c r="AB618" s="1"/>
      <c r="AC618" s="1"/>
      <c r="AD618" s="1"/>
      <c r="AF618" s="1"/>
      <c r="AG618" s="1"/>
      <c r="AH618" s="1"/>
      <c r="AI618" s="1"/>
      <c r="AJ618" s="1"/>
      <c r="AK618" s="1"/>
      <c r="AN618" s="1"/>
      <c r="AO618" s="1"/>
      <c r="AP618" s="1"/>
      <c r="AQ618" s="1"/>
      <c r="AR618" s="1"/>
    </row>
    <row r="619" spans="28:44" ht="12.75">
      <c r="AB619" s="1"/>
      <c r="AC619" s="1"/>
      <c r="AD619" s="1"/>
      <c r="AF619" s="1"/>
      <c r="AG619" s="1"/>
      <c r="AH619" s="1"/>
      <c r="AI619" s="1"/>
      <c r="AJ619" s="1"/>
      <c r="AK619" s="1"/>
      <c r="AN619" s="1"/>
      <c r="AO619" s="1"/>
      <c r="AP619" s="1"/>
      <c r="AQ619" s="1"/>
      <c r="AR619" s="1"/>
    </row>
    <row r="620" spans="28:44" ht="12.75">
      <c r="AB620" s="1"/>
      <c r="AC620" s="1"/>
      <c r="AD620" s="1"/>
      <c r="AF620" s="1"/>
      <c r="AG620" s="1"/>
      <c r="AH620" s="1"/>
      <c r="AI620" s="1"/>
      <c r="AJ620" s="1"/>
      <c r="AK620" s="1"/>
      <c r="AN620" s="1"/>
      <c r="AO620" s="1"/>
      <c r="AP620" s="1"/>
      <c r="AQ620" s="1"/>
      <c r="AR620" s="1"/>
    </row>
    <row r="621" spans="28:44" ht="12.75">
      <c r="AB621" s="1"/>
      <c r="AC621" s="1"/>
      <c r="AD621" s="1"/>
      <c r="AF621" s="1"/>
      <c r="AG621" s="1"/>
      <c r="AH621" s="1"/>
      <c r="AI621" s="1"/>
      <c r="AJ621" s="1"/>
      <c r="AK621" s="1"/>
      <c r="AN621" s="1"/>
      <c r="AO621" s="1"/>
      <c r="AP621" s="1"/>
      <c r="AQ621" s="1"/>
      <c r="AR621" s="1"/>
    </row>
    <row r="622" spans="28:44" ht="12.75">
      <c r="AB622" s="1"/>
      <c r="AC622" s="1"/>
      <c r="AD622" s="1"/>
      <c r="AF622" s="1"/>
      <c r="AG622" s="1"/>
      <c r="AH622" s="1"/>
      <c r="AI622" s="1"/>
      <c r="AJ622" s="1"/>
      <c r="AK622" s="1"/>
      <c r="AN622" s="1"/>
      <c r="AO622" s="1"/>
      <c r="AP622" s="1"/>
      <c r="AQ622" s="1"/>
      <c r="AR622" s="1"/>
    </row>
    <row r="623" spans="28:44" ht="12.75">
      <c r="AB623" s="1"/>
      <c r="AC623" s="1"/>
      <c r="AD623" s="1"/>
      <c r="AF623" s="1"/>
      <c r="AG623" s="1"/>
      <c r="AH623" s="1"/>
      <c r="AI623" s="1"/>
      <c r="AJ623" s="1"/>
      <c r="AK623" s="1"/>
      <c r="AN623" s="1"/>
      <c r="AO623" s="1"/>
      <c r="AP623" s="1"/>
      <c r="AQ623" s="1"/>
      <c r="AR623" s="1"/>
    </row>
    <row r="624" spans="28:44" ht="12.75">
      <c r="AB624" s="1"/>
      <c r="AC624" s="1"/>
      <c r="AD624" s="1"/>
      <c r="AF624" s="1"/>
      <c r="AG624" s="1"/>
      <c r="AH624" s="1"/>
      <c r="AI624" s="1"/>
      <c r="AJ624" s="1"/>
      <c r="AK624" s="1"/>
      <c r="AN624" s="1"/>
      <c r="AO624" s="1"/>
      <c r="AP624" s="1"/>
      <c r="AQ624" s="1"/>
      <c r="AR624" s="1"/>
    </row>
    <row r="625" spans="28:44" ht="12.75">
      <c r="AB625" s="1"/>
      <c r="AC625" s="1"/>
      <c r="AD625" s="1"/>
      <c r="AF625" s="1"/>
      <c r="AG625" s="1"/>
      <c r="AH625" s="1"/>
      <c r="AI625" s="1"/>
      <c r="AJ625" s="1"/>
      <c r="AK625" s="1"/>
      <c r="AN625" s="1"/>
      <c r="AO625" s="1"/>
      <c r="AP625" s="1"/>
      <c r="AQ625" s="1"/>
      <c r="AR625" s="1"/>
    </row>
    <row r="626" spans="28:44" ht="12.75">
      <c r="AB626" s="1"/>
      <c r="AC626" s="1"/>
      <c r="AD626" s="1"/>
      <c r="AF626" s="1"/>
      <c r="AG626" s="1"/>
      <c r="AH626" s="1"/>
      <c r="AI626" s="1"/>
      <c r="AJ626" s="1"/>
      <c r="AK626" s="1"/>
      <c r="AN626" s="1"/>
      <c r="AO626" s="1"/>
      <c r="AP626" s="1"/>
      <c r="AQ626" s="1"/>
      <c r="AR626" s="1"/>
    </row>
    <row r="627" spans="28:44" ht="12.75">
      <c r="AB627" s="1"/>
      <c r="AC627" s="1"/>
      <c r="AD627" s="1"/>
      <c r="AF627" s="1"/>
      <c r="AG627" s="1"/>
      <c r="AH627" s="1"/>
      <c r="AI627" s="1"/>
      <c r="AJ627" s="1"/>
      <c r="AK627" s="1"/>
      <c r="AN627" s="1"/>
      <c r="AO627" s="1"/>
      <c r="AP627" s="1"/>
      <c r="AQ627" s="1"/>
      <c r="AR627" s="1"/>
    </row>
    <row r="628" spans="28:44" ht="12.75">
      <c r="AB628" s="1"/>
      <c r="AC628" s="1"/>
      <c r="AD628" s="1"/>
      <c r="AF628" s="1"/>
      <c r="AG628" s="1"/>
      <c r="AH628" s="1"/>
      <c r="AI628" s="1"/>
      <c r="AJ628" s="1"/>
      <c r="AK628" s="1"/>
      <c r="AN628" s="1"/>
      <c r="AO628" s="1"/>
      <c r="AP628" s="1"/>
      <c r="AQ628" s="1"/>
      <c r="AR628" s="1"/>
    </row>
    <row r="629" spans="28:44" ht="12.75">
      <c r="AB629" s="1"/>
      <c r="AC629" s="1"/>
      <c r="AD629" s="1"/>
      <c r="AF629" s="1"/>
      <c r="AG629" s="1"/>
      <c r="AH629" s="1"/>
      <c r="AI629" s="1"/>
      <c r="AJ629" s="1"/>
      <c r="AK629" s="1"/>
      <c r="AN629" s="1"/>
      <c r="AO629" s="1"/>
      <c r="AP629" s="1"/>
      <c r="AQ629" s="1"/>
      <c r="AR629" s="1"/>
    </row>
    <row r="630" spans="28:44" ht="12.75">
      <c r="AB630" s="1"/>
      <c r="AC630" s="1"/>
      <c r="AD630" s="1"/>
      <c r="AF630" s="1"/>
      <c r="AG630" s="1"/>
      <c r="AH630" s="1"/>
      <c r="AI630" s="1"/>
      <c r="AJ630" s="1"/>
      <c r="AK630" s="1"/>
      <c r="AN630" s="1"/>
      <c r="AO630" s="1"/>
      <c r="AP630" s="1"/>
      <c r="AQ630" s="1"/>
      <c r="AR630" s="1"/>
    </row>
    <row r="631" spans="28:44" ht="12.75">
      <c r="AB631" s="1"/>
      <c r="AC631" s="1"/>
      <c r="AD631" s="1"/>
      <c r="AF631" s="1"/>
      <c r="AG631" s="1"/>
      <c r="AH631" s="1"/>
      <c r="AI631" s="1"/>
      <c r="AJ631" s="1"/>
      <c r="AK631" s="1"/>
      <c r="AN631" s="1"/>
      <c r="AO631" s="1"/>
      <c r="AP631" s="1"/>
      <c r="AQ631" s="1"/>
      <c r="AR631" s="1"/>
    </row>
    <row r="632" spans="28:44" ht="12.75">
      <c r="AB632" s="1"/>
      <c r="AC632" s="1"/>
      <c r="AD632" s="1"/>
      <c r="AF632" s="1"/>
      <c r="AG632" s="1"/>
      <c r="AH632" s="1"/>
      <c r="AI632" s="1"/>
      <c r="AJ632" s="1"/>
      <c r="AK632" s="1"/>
      <c r="AN632" s="1"/>
      <c r="AO632" s="1"/>
      <c r="AP632" s="1"/>
      <c r="AQ632" s="1"/>
      <c r="AR632" s="1"/>
    </row>
    <row r="633" spans="28:44" ht="12.75">
      <c r="AB633" s="1"/>
      <c r="AC633" s="1"/>
      <c r="AD633" s="1"/>
      <c r="AF633" s="1"/>
      <c r="AG633" s="1"/>
      <c r="AH633" s="1"/>
      <c r="AI633" s="1"/>
      <c r="AJ633" s="1"/>
      <c r="AK633" s="1"/>
      <c r="AN633" s="1"/>
      <c r="AO633" s="1"/>
      <c r="AP633" s="1"/>
      <c r="AQ633" s="1"/>
      <c r="AR633" s="1"/>
    </row>
    <row r="634" spans="28:44" ht="12.75">
      <c r="AB634" s="1"/>
      <c r="AC634" s="1"/>
      <c r="AD634" s="1"/>
      <c r="AF634" s="1"/>
      <c r="AG634" s="1"/>
      <c r="AH634" s="1"/>
      <c r="AI634" s="1"/>
      <c r="AJ634" s="1"/>
      <c r="AK634" s="1"/>
      <c r="AN634" s="1"/>
      <c r="AO634" s="1"/>
      <c r="AP634" s="1"/>
      <c r="AQ634" s="1"/>
      <c r="AR634" s="1"/>
    </row>
    <row r="635" spans="28:44" ht="12.75">
      <c r="AB635" s="1"/>
      <c r="AC635" s="1"/>
      <c r="AD635" s="1"/>
      <c r="AF635" s="1"/>
      <c r="AG635" s="1"/>
      <c r="AH635" s="1"/>
      <c r="AI635" s="1"/>
      <c r="AJ635" s="1"/>
      <c r="AK635" s="1"/>
      <c r="AN635" s="1"/>
      <c r="AO635" s="1"/>
      <c r="AP635" s="1"/>
      <c r="AQ635" s="1"/>
      <c r="AR635" s="1"/>
    </row>
    <row r="636" spans="28:44" ht="12.75">
      <c r="AB636" s="1"/>
      <c r="AC636" s="1"/>
      <c r="AD636" s="1"/>
      <c r="AF636" s="1"/>
      <c r="AG636" s="1"/>
      <c r="AH636" s="1"/>
      <c r="AI636" s="1"/>
      <c r="AJ636" s="1"/>
      <c r="AK636" s="1"/>
      <c r="AN636" s="1"/>
      <c r="AO636" s="1"/>
      <c r="AP636" s="1"/>
      <c r="AQ636" s="1"/>
      <c r="AR636" s="1"/>
    </row>
    <row r="637" spans="28:44" ht="12.75">
      <c r="AB637" s="1"/>
      <c r="AC637" s="1"/>
      <c r="AD637" s="1"/>
      <c r="AF637" s="1"/>
      <c r="AG637" s="1"/>
      <c r="AH637" s="1"/>
      <c r="AI637" s="1"/>
      <c r="AJ637" s="1"/>
      <c r="AK637" s="1"/>
      <c r="AN637" s="1"/>
      <c r="AO637" s="1"/>
      <c r="AP637" s="1"/>
      <c r="AQ637" s="1"/>
      <c r="AR637" s="1"/>
    </row>
    <row r="638" spans="28:44" ht="12.75">
      <c r="AB638" s="1"/>
      <c r="AC638" s="1"/>
      <c r="AD638" s="1"/>
      <c r="AF638" s="1"/>
      <c r="AG638" s="1"/>
      <c r="AH638" s="1"/>
      <c r="AI638" s="1"/>
      <c r="AJ638" s="1"/>
      <c r="AK638" s="1"/>
      <c r="AN638" s="1"/>
      <c r="AO638" s="1"/>
      <c r="AP638" s="1"/>
      <c r="AQ638" s="1"/>
      <c r="AR638" s="1"/>
    </row>
    <row r="639" spans="28:44" ht="12.75">
      <c r="AB639" s="1"/>
      <c r="AC639" s="1"/>
      <c r="AD639" s="1"/>
      <c r="AF639" s="1"/>
      <c r="AG639" s="1"/>
      <c r="AH639" s="1"/>
      <c r="AI639" s="1"/>
      <c r="AJ639" s="1"/>
      <c r="AK639" s="1"/>
      <c r="AN639" s="1"/>
      <c r="AO639" s="1"/>
      <c r="AP639" s="1"/>
      <c r="AQ639" s="1"/>
      <c r="AR639" s="1"/>
    </row>
    <row r="640" spans="28:44" ht="12.75">
      <c r="AB640" s="1"/>
      <c r="AC640" s="1"/>
      <c r="AD640" s="1"/>
      <c r="AF640" s="1"/>
      <c r="AG640" s="1"/>
      <c r="AH640" s="1"/>
      <c r="AI640" s="1"/>
      <c r="AJ640" s="1"/>
      <c r="AK640" s="1"/>
      <c r="AN640" s="1"/>
      <c r="AO640" s="1"/>
      <c r="AP640" s="1"/>
      <c r="AQ640" s="1"/>
      <c r="AR640" s="1"/>
    </row>
    <row r="641" spans="28:44" ht="12.75">
      <c r="AB641" s="1"/>
      <c r="AC641" s="1"/>
      <c r="AD641" s="1"/>
      <c r="AF641" s="1"/>
      <c r="AG641" s="1"/>
      <c r="AH641" s="1"/>
      <c r="AI641" s="1"/>
      <c r="AJ641" s="1"/>
      <c r="AK641" s="1"/>
      <c r="AN641" s="1"/>
      <c r="AO641" s="1"/>
      <c r="AP641" s="1"/>
      <c r="AQ641" s="1"/>
      <c r="AR641" s="1"/>
    </row>
    <row r="642" spans="28:44" ht="12.75">
      <c r="AB642" s="1"/>
      <c r="AC642" s="1"/>
      <c r="AD642" s="1"/>
      <c r="AF642" s="1"/>
      <c r="AG642" s="1"/>
      <c r="AH642" s="1"/>
      <c r="AI642" s="1"/>
      <c r="AJ642" s="1"/>
      <c r="AK642" s="1"/>
      <c r="AN642" s="1"/>
      <c r="AO642" s="1"/>
      <c r="AP642" s="1"/>
      <c r="AQ642" s="1"/>
      <c r="AR642" s="1"/>
    </row>
    <row r="643" spans="28:44" ht="12.75">
      <c r="AB643" s="1"/>
      <c r="AC643" s="1"/>
      <c r="AD643" s="1"/>
      <c r="AF643" s="1"/>
      <c r="AG643" s="1"/>
      <c r="AH643" s="1"/>
      <c r="AI643" s="1"/>
      <c r="AJ643" s="1"/>
      <c r="AK643" s="1"/>
      <c r="AN643" s="1"/>
      <c r="AO643" s="1"/>
      <c r="AP643" s="1"/>
      <c r="AQ643" s="1"/>
      <c r="AR643" s="1"/>
    </row>
    <row r="644" spans="28:44" ht="12.75">
      <c r="AB644" s="1"/>
      <c r="AC644" s="1"/>
      <c r="AD644" s="1"/>
      <c r="AF644" s="1"/>
      <c r="AG644" s="1"/>
      <c r="AH644" s="1"/>
      <c r="AI644" s="1"/>
      <c r="AJ644" s="1"/>
      <c r="AK644" s="1"/>
      <c r="AN644" s="1"/>
      <c r="AO644" s="1"/>
      <c r="AP644" s="1"/>
      <c r="AQ644" s="1"/>
      <c r="AR644" s="1"/>
    </row>
    <row r="645" spans="28:44" ht="12.75">
      <c r="AB645" s="1"/>
      <c r="AC645" s="1"/>
      <c r="AD645" s="1"/>
      <c r="AF645" s="1"/>
      <c r="AG645" s="1"/>
      <c r="AH645" s="1"/>
      <c r="AI645" s="1"/>
      <c r="AJ645" s="1"/>
      <c r="AK645" s="1"/>
      <c r="AN645" s="1"/>
      <c r="AO645" s="1"/>
      <c r="AP645" s="1"/>
      <c r="AQ645" s="1"/>
      <c r="AR645" s="1"/>
    </row>
    <row r="646" spans="28:44" ht="12.75">
      <c r="AB646" s="1"/>
      <c r="AC646" s="1"/>
      <c r="AD646" s="1"/>
      <c r="AF646" s="1"/>
      <c r="AG646" s="1"/>
      <c r="AH646" s="1"/>
      <c r="AI646" s="1"/>
      <c r="AJ646" s="1"/>
      <c r="AK646" s="1"/>
      <c r="AN646" s="1"/>
      <c r="AO646" s="1"/>
      <c r="AP646" s="1"/>
      <c r="AQ646" s="1"/>
      <c r="AR646" s="1"/>
    </row>
    <row r="647" spans="28:44" ht="12.75">
      <c r="AB647" s="1"/>
      <c r="AC647" s="1"/>
      <c r="AD647" s="1"/>
      <c r="AF647" s="1"/>
      <c r="AG647" s="1"/>
      <c r="AH647" s="1"/>
      <c r="AI647" s="1"/>
      <c r="AJ647" s="1"/>
      <c r="AK647" s="1"/>
      <c r="AN647" s="1"/>
      <c r="AO647" s="1"/>
      <c r="AP647" s="1"/>
      <c r="AQ647" s="1"/>
      <c r="AR647" s="1"/>
    </row>
    <row r="648" spans="28:44" ht="12.75">
      <c r="AB648" s="1"/>
      <c r="AC648" s="1"/>
      <c r="AD648" s="1"/>
      <c r="AF648" s="1"/>
      <c r="AG648" s="1"/>
      <c r="AH648" s="1"/>
      <c r="AI648" s="1"/>
      <c r="AJ648" s="1"/>
      <c r="AK648" s="1"/>
      <c r="AN648" s="1"/>
      <c r="AO648" s="1"/>
      <c r="AP648" s="1"/>
      <c r="AQ648" s="1"/>
      <c r="AR648" s="1"/>
    </row>
    <row r="649" spans="28:44" ht="12.75">
      <c r="AB649" s="1"/>
      <c r="AC649" s="1"/>
      <c r="AD649" s="1"/>
      <c r="AF649" s="1"/>
      <c r="AG649" s="1"/>
      <c r="AH649" s="1"/>
      <c r="AI649" s="1"/>
      <c r="AJ649" s="1"/>
      <c r="AK649" s="1"/>
      <c r="AN649" s="1"/>
      <c r="AO649" s="1"/>
      <c r="AP649" s="1"/>
      <c r="AQ649" s="1"/>
      <c r="AR649" s="1"/>
    </row>
    <row r="650" spans="28:44" ht="12.75">
      <c r="AB650" s="1"/>
      <c r="AC650" s="1"/>
      <c r="AD650" s="1"/>
      <c r="AF650" s="1"/>
      <c r="AG650" s="1"/>
      <c r="AH650" s="1"/>
      <c r="AI650" s="1"/>
      <c r="AJ650" s="1"/>
      <c r="AK650" s="1"/>
      <c r="AN650" s="1"/>
      <c r="AO650" s="1"/>
      <c r="AP650" s="1"/>
      <c r="AQ650" s="1"/>
      <c r="AR650" s="1"/>
    </row>
    <row r="651" spans="28:44" ht="12.75">
      <c r="AB651" s="1"/>
      <c r="AC651" s="1"/>
      <c r="AD651" s="1"/>
      <c r="AF651" s="1"/>
      <c r="AG651" s="1"/>
      <c r="AH651" s="1"/>
      <c r="AI651" s="1"/>
      <c r="AJ651" s="1"/>
      <c r="AK651" s="1"/>
      <c r="AN651" s="1"/>
      <c r="AO651" s="1"/>
      <c r="AP651" s="1"/>
      <c r="AQ651" s="1"/>
      <c r="AR651" s="1"/>
    </row>
    <row r="652" spans="28:44" ht="12.75">
      <c r="AB652" s="1"/>
      <c r="AC652" s="1"/>
      <c r="AD652" s="1"/>
      <c r="AF652" s="1"/>
      <c r="AG652" s="1"/>
      <c r="AH652" s="1"/>
      <c r="AI652" s="1"/>
      <c r="AJ652" s="1"/>
      <c r="AK652" s="1"/>
      <c r="AN652" s="1"/>
      <c r="AO652" s="1"/>
      <c r="AP652" s="1"/>
      <c r="AQ652" s="1"/>
      <c r="AR652" s="1"/>
    </row>
    <row r="653" spans="28:44" ht="12.75">
      <c r="AB653" s="1"/>
      <c r="AC653" s="1"/>
      <c r="AD653" s="1"/>
      <c r="AF653" s="1"/>
      <c r="AG653" s="1"/>
      <c r="AH653" s="1"/>
      <c r="AI653" s="1"/>
      <c r="AJ653" s="1"/>
      <c r="AK653" s="1"/>
      <c r="AN653" s="1"/>
      <c r="AO653" s="1"/>
      <c r="AP653" s="1"/>
      <c r="AQ653" s="1"/>
      <c r="AR653" s="1"/>
    </row>
    <row r="654" spans="28:44" ht="12.75">
      <c r="AB654" s="1"/>
      <c r="AC654" s="1"/>
      <c r="AD654" s="1"/>
      <c r="AF654" s="1"/>
      <c r="AG654" s="1"/>
      <c r="AH654" s="1"/>
      <c r="AI654" s="1"/>
      <c r="AJ654" s="1"/>
      <c r="AK654" s="1"/>
      <c r="AN654" s="1"/>
      <c r="AO654" s="1"/>
      <c r="AP654" s="1"/>
      <c r="AQ654" s="1"/>
      <c r="AR654" s="1"/>
    </row>
    <row r="655" spans="28:44" ht="12.75">
      <c r="AB655" s="1"/>
      <c r="AC655" s="1"/>
      <c r="AD655" s="1"/>
      <c r="AF655" s="1"/>
      <c r="AG655" s="1"/>
      <c r="AH655" s="1"/>
      <c r="AI655" s="1"/>
      <c r="AJ655" s="1"/>
      <c r="AK655" s="1"/>
      <c r="AN655" s="1"/>
      <c r="AO655" s="1"/>
      <c r="AP655" s="1"/>
      <c r="AQ655" s="1"/>
      <c r="AR655" s="1"/>
    </row>
    <row r="656" spans="28:44" ht="12.75">
      <c r="AB656" s="1"/>
      <c r="AC656" s="1"/>
      <c r="AD656" s="1"/>
      <c r="AF656" s="1"/>
      <c r="AG656" s="1"/>
      <c r="AH656" s="1"/>
      <c r="AI656" s="1"/>
      <c r="AJ656" s="1"/>
      <c r="AK656" s="1"/>
      <c r="AN656" s="1"/>
      <c r="AO656" s="1"/>
      <c r="AP656" s="1"/>
      <c r="AQ656" s="1"/>
      <c r="AR656" s="1"/>
    </row>
    <row r="657" spans="28:44" ht="12.75">
      <c r="AB657" s="1"/>
      <c r="AC657" s="1"/>
      <c r="AD657" s="1"/>
      <c r="AF657" s="1"/>
      <c r="AG657" s="1"/>
      <c r="AH657" s="1"/>
      <c r="AI657" s="1"/>
      <c r="AJ657" s="1"/>
      <c r="AK657" s="1"/>
      <c r="AN657" s="1"/>
      <c r="AO657" s="1"/>
      <c r="AP657" s="1"/>
      <c r="AQ657" s="1"/>
      <c r="AR657" s="1"/>
    </row>
    <row r="658" spans="28:44" ht="12.75">
      <c r="AB658" s="1"/>
      <c r="AC658" s="1"/>
      <c r="AD658" s="1"/>
      <c r="AF658" s="1"/>
      <c r="AG658" s="1"/>
      <c r="AH658" s="1"/>
      <c r="AI658" s="1"/>
      <c r="AJ658" s="1"/>
      <c r="AK658" s="1"/>
      <c r="AN658" s="1"/>
      <c r="AO658" s="1"/>
      <c r="AP658" s="1"/>
      <c r="AQ658" s="1"/>
      <c r="AR658" s="1"/>
    </row>
    <row r="659" spans="28:44" ht="12.75">
      <c r="AB659" s="1"/>
      <c r="AC659" s="1"/>
      <c r="AD659" s="1"/>
      <c r="AF659" s="1"/>
      <c r="AG659" s="1"/>
      <c r="AH659" s="1"/>
      <c r="AI659" s="1"/>
      <c r="AJ659" s="1"/>
      <c r="AK659" s="1"/>
      <c r="AN659" s="1"/>
      <c r="AO659" s="1"/>
      <c r="AP659" s="1"/>
      <c r="AQ659" s="1"/>
      <c r="AR659" s="1"/>
    </row>
    <row r="660" spans="28:44" ht="12.75">
      <c r="AB660" s="1"/>
      <c r="AC660" s="1"/>
      <c r="AD660" s="1"/>
      <c r="AF660" s="1"/>
      <c r="AG660" s="1"/>
      <c r="AH660" s="1"/>
      <c r="AI660" s="1"/>
      <c r="AJ660" s="1"/>
      <c r="AK660" s="1"/>
      <c r="AN660" s="1"/>
      <c r="AO660" s="1"/>
      <c r="AP660" s="1"/>
      <c r="AQ660" s="1"/>
      <c r="AR660" s="1"/>
    </row>
    <row r="661" spans="28:44" ht="12.75">
      <c r="AB661" s="1"/>
      <c r="AC661" s="1"/>
      <c r="AD661" s="1"/>
      <c r="AF661" s="1"/>
      <c r="AG661" s="1"/>
      <c r="AH661" s="1"/>
      <c r="AI661" s="1"/>
      <c r="AJ661" s="1"/>
      <c r="AK661" s="1"/>
      <c r="AN661" s="1"/>
      <c r="AO661" s="1"/>
      <c r="AP661" s="1"/>
      <c r="AQ661" s="1"/>
      <c r="AR661" s="1"/>
    </row>
    <row r="662" spans="28:44" ht="12.75">
      <c r="AB662" s="1"/>
      <c r="AC662" s="1"/>
      <c r="AD662" s="1"/>
      <c r="AF662" s="1"/>
      <c r="AG662" s="1"/>
      <c r="AH662" s="1"/>
      <c r="AI662" s="1"/>
      <c r="AJ662" s="1"/>
      <c r="AK662" s="1"/>
      <c r="AN662" s="1"/>
      <c r="AO662" s="1"/>
      <c r="AP662" s="1"/>
      <c r="AQ662" s="1"/>
      <c r="AR662" s="1"/>
    </row>
    <row r="663" spans="28:44" ht="12.75">
      <c r="AB663" s="1"/>
      <c r="AC663" s="1"/>
      <c r="AD663" s="1"/>
      <c r="AF663" s="1"/>
      <c r="AG663" s="1"/>
      <c r="AH663" s="1"/>
      <c r="AI663" s="1"/>
      <c r="AJ663" s="1"/>
      <c r="AK663" s="1"/>
      <c r="AN663" s="1"/>
      <c r="AO663" s="1"/>
      <c r="AP663" s="1"/>
      <c r="AQ663" s="1"/>
      <c r="AR663" s="1"/>
    </row>
    <row r="664" spans="28:44" ht="12.75">
      <c r="AB664" s="1"/>
      <c r="AC664" s="1"/>
      <c r="AD664" s="1"/>
      <c r="AF664" s="1"/>
      <c r="AG664" s="1"/>
      <c r="AH664" s="1"/>
      <c r="AI664" s="1"/>
      <c r="AJ664" s="1"/>
      <c r="AK664" s="1"/>
      <c r="AN664" s="1"/>
      <c r="AO664" s="1"/>
      <c r="AP664" s="1"/>
      <c r="AQ664" s="1"/>
      <c r="AR664" s="1"/>
    </row>
    <row r="665" spans="28:44" ht="12.75">
      <c r="AB665" s="1"/>
      <c r="AC665" s="1"/>
      <c r="AD665" s="1"/>
      <c r="AF665" s="1"/>
      <c r="AG665" s="1"/>
      <c r="AH665" s="1"/>
      <c r="AI665" s="1"/>
      <c r="AJ665" s="1"/>
      <c r="AK665" s="1"/>
      <c r="AN665" s="1"/>
      <c r="AO665" s="1"/>
      <c r="AP665" s="1"/>
      <c r="AQ665" s="1"/>
      <c r="AR665" s="1"/>
    </row>
    <row r="666" spans="28:44" ht="12.75">
      <c r="AB666" s="1"/>
      <c r="AC666" s="1"/>
      <c r="AD666" s="1"/>
      <c r="AF666" s="1"/>
      <c r="AG666" s="1"/>
      <c r="AH666" s="1"/>
      <c r="AI666" s="1"/>
      <c r="AJ666" s="1"/>
      <c r="AK666" s="1"/>
      <c r="AN666" s="1"/>
      <c r="AO666" s="1"/>
      <c r="AP666" s="1"/>
      <c r="AQ666" s="1"/>
      <c r="AR666" s="1"/>
    </row>
    <row r="667" spans="28:44" ht="12.75">
      <c r="AB667" s="1"/>
      <c r="AC667" s="1"/>
      <c r="AD667" s="1"/>
      <c r="AF667" s="1"/>
      <c r="AG667" s="1"/>
      <c r="AH667" s="1"/>
      <c r="AI667" s="1"/>
      <c r="AJ667" s="1"/>
      <c r="AK667" s="1"/>
      <c r="AN667" s="1"/>
      <c r="AO667" s="1"/>
      <c r="AP667" s="1"/>
      <c r="AQ667" s="1"/>
      <c r="AR667" s="1"/>
    </row>
    <row r="668" spans="28:44" ht="12.75">
      <c r="AB668" s="1"/>
      <c r="AC668" s="1"/>
      <c r="AD668" s="1"/>
      <c r="AF668" s="1"/>
      <c r="AG668" s="1"/>
      <c r="AH668" s="1"/>
      <c r="AI668" s="1"/>
      <c r="AJ668" s="1"/>
      <c r="AK668" s="1"/>
      <c r="AN668" s="1"/>
      <c r="AO668" s="1"/>
      <c r="AP668" s="1"/>
      <c r="AQ668" s="1"/>
      <c r="AR668" s="1"/>
    </row>
    <row r="669" spans="28:44" ht="12.75">
      <c r="AB669" s="1"/>
      <c r="AC669" s="1"/>
      <c r="AD669" s="1"/>
      <c r="AF669" s="1"/>
      <c r="AG669" s="1"/>
      <c r="AH669" s="1"/>
      <c r="AI669" s="1"/>
      <c r="AJ669" s="1"/>
      <c r="AK669" s="1"/>
      <c r="AN669" s="1"/>
      <c r="AO669" s="1"/>
      <c r="AP669" s="1"/>
      <c r="AQ669" s="1"/>
      <c r="AR669" s="1"/>
    </row>
    <row r="670" spans="28:44" ht="12.75">
      <c r="AB670" s="1"/>
      <c r="AC670" s="1"/>
      <c r="AD670" s="1"/>
      <c r="AF670" s="1"/>
      <c r="AG670" s="1"/>
      <c r="AH670" s="1"/>
      <c r="AI670" s="1"/>
      <c r="AJ670" s="1"/>
      <c r="AK670" s="1"/>
      <c r="AN670" s="1"/>
      <c r="AO670" s="1"/>
      <c r="AP670" s="1"/>
      <c r="AQ670" s="1"/>
      <c r="AR670" s="1"/>
    </row>
    <row r="671" spans="28:44" ht="12.75">
      <c r="AB671" s="1"/>
      <c r="AC671" s="1"/>
      <c r="AD671" s="1"/>
      <c r="AF671" s="1"/>
      <c r="AG671" s="1"/>
      <c r="AH671" s="1"/>
      <c r="AI671" s="1"/>
      <c r="AJ671" s="1"/>
      <c r="AK671" s="1"/>
      <c r="AN671" s="1"/>
      <c r="AO671" s="1"/>
      <c r="AP671" s="1"/>
      <c r="AQ671" s="1"/>
      <c r="AR671" s="1"/>
    </row>
    <row r="672" spans="28:44" ht="12.75">
      <c r="AB672" s="1"/>
      <c r="AC672" s="1"/>
      <c r="AD672" s="1"/>
      <c r="AF672" s="1"/>
      <c r="AG672" s="1"/>
      <c r="AH672" s="1"/>
      <c r="AI672" s="1"/>
      <c r="AJ672" s="1"/>
      <c r="AK672" s="1"/>
      <c r="AN672" s="1"/>
      <c r="AO672" s="1"/>
      <c r="AP672" s="1"/>
      <c r="AQ672" s="1"/>
      <c r="AR672" s="1"/>
    </row>
    <row r="673" spans="28:44" ht="12.75">
      <c r="AB673" s="1"/>
      <c r="AC673" s="1"/>
      <c r="AD673" s="1"/>
      <c r="AF673" s="1"/>
      <c r="AG673" s="1"/>
      <c r="AH673" s="1"/>
      <c r="AI673" s="1"/>
      <c r="AJ673" s="1"/>
      <c r="AK673" s="1"/>
      <c r="AN673" s="1"/>
      <c r="AO673" s="1"/>
      <c r="AP673" s="1"/>
      <c r="AQ673" s="1"/>
      <c r="AR673" s="1"/>
    </row>
    <row r="674" spans="28:44" ht="12.75">
      <c r="AB674" s="1"/>
      <c r="AC674" s="1"/>
      <c r="AD674" s="1"/>
      <c r="AF674" s="1"/>
      <c r="AG674" s="1"/>
      <c r="AH674" s="1"/>
      <c r="AI674" s="1"/>
      <c r="AJ674" s="1"/>
      <c r="AK674" s="1"/>
      <c r="AN674" s="1"/>
      <c r="AO674" s="1"/>
      <c r="AP674" s="1"/>
      <c r="AQ674" s="1"/>
      <c r="AR674" s="1"/>
    </row>
    <row r="675" spans="28:44" ht="12.75">
      <c r="AB675" s="1"/>
      <c r="AC675" s="1"/>
      <c r="AD675" s="1"/>
      <c r="AF675" s="1"/>
      <c r="AG675" s="1"/>
      <c r="AH675" s="1"/>
      <c r="AI675" s="1"/>
      <c r="AJ675" s="1"/>
      <c r="AK675" s="1"/>
      <c r="AN675" s="1"/>
      <c r="AO675" s="1"/>
      <c r="AP675" s="1"/>
      <c r="AQ675" s="1"/>
      <c r="AR675" s="1"/>
    </row>
    <row r="676" spans="28:44" ht="12.75">
      <c r="AB676" s="1"/>
      <c r="AC676" s="1"/>
      <c r="AD676" s="1"/>
      <c r="AF676" s="1"/>
      <c r="AG676" s="1"/>
      <c r="AH676" s="1"/>
      <c r="AI676" s="1"/>
      <c r="AJ676" s="1"/>
      <c r="AK676" s="1"/>
      <c r="AN676" s="1"/>
      <c r="AO676" s="1"/>
      <c r="AP676" s="1"/>
      <c r="AQ676" s="1"/>
      <c r="AR676" s="1"/>
    </row>
    <row r="677" spans="28:44" ht="12.75">
      <c r="AB677" s="1"/>
      <c r="AC677" s="1"/>
      <c r="AD677" s="1"/>
      <c r="AF677" s="1"/>
      <c r="AG677" s="1"/>
      <c r="AH677" s="1"/>
      <c r="AI677" s="1"/>
      <c r="AJ677" s="1"/>
      <c r="AK677" s="1"/>
      <c r="AN677" s="1"/>
      <c r="AO677" s="1"/>
      <c r="AP677" s="1"/>
      <c r="AQ677" s="1"/>
      <c r="AR677" s="1"/>
    </row>
    <row r="678" spans="28:44" ht="12.75">
      <c r="AB678" s="1"/>
      <c r="AC678" s="1"/>
      <c r="AD678" s="1"/>
      <c r="AF678" s="1"/>
      <c r="AG678" s="1"/>
      <c r="AH678" s="1"/>
      <c r="AI678" s="1"/>
      <c r="AJ678" s="1"/>
      <c r="AK678" s="1"/>
      <c r="AN678" s="1"/>
      <c r="AO678" s="1"/>
      <c r="AP678" s="1"/>
      <c r="AQ678" s="1"/>
      <c r="AR678" s="1"/>
    </row>
    <row r="679" spans="28:44" ht="12.75">
      <c r="AB679" s="1"/>
      <c r="AC679" s="1"/>
      <c r="AD679" s="1"/>
      <c r="AF679" s="1"/>
      <c r="AG679" s="1"/>
      <c r="AH679" s="1"/>
      <c r="AI679" s="1"/>
      <c r="AJ679" s="1"/>
      <c r="AK679" s="1"/>
      <c r="AN679" s="1"/>
      <c r="AO679" s="1"/>
      <c r="AP679" s="1"/>
      <c r="AQ679" s="1"/>
      <c r="AR679" s="1"/>
    </row>
    <row r="680" spans="28:44" ht="12.75">
      <c r="AB680" s="1"/>
      <c r="AC680" s="1"/>
      <c r="AD680" s="1"/>
      <c r="AF680" s="1"/>
      <c r="AG680" s="1"/>
      <c r="AH680" s="1"/>
      <c r="AI680" s="1"/>
      <c r="AJ680" s="1"/>
      <c r="AK680" s="1"/>
      <c r="AN680" s="1"/>
      <c r="AO680" s="1"/>
      <c r="AP680" s="1"/>
      <c r="AQ680" s="1"/>
      <c r="AR680" s="1"/>
    </row>
    <row r="681" spans="28:44" ht="12.75">
      <c r="AB681" s="1"/>
      <c r="AC681" s="1"/>
      <c r="AD681" s="1"/>
      <c r="AF681" s="1"/>
      <c r="AG681" s="1"/>
      <c r="AH681" s="1"/>
      <c r="AI681" s="1"/>
      <c r="AJ681" s="1"/>
      <c r="AK681" s="1"/>
      <c r="AN681" s="1"/>
      <c r="AO681" s="1"/>
      <c r="AP681" s="1"/>
      <c r="AQ681" s="1"/>
      <c r="AR681" s="1"/>
    </row>
    <row r="682" spans="28:44" ht="12.75">
      <c r="AB682" s="1"/>
      <c r="AC682" s="1"/>
      <c r="AD682" s="1"/>
      <c r="AF682" s="1"/>
      <c r="AG682" s="1"/>
      <c r="AH682" s="1"/>
      <c r="AI682" s="1"/>
      <c r="AJ682" s="1"/>
      <c r="AK682" s="1"/>
      <c r="AN682" s="1"/>
      <c r="AO682" s="1"/>
      <c r="AP682" s="1"/>
      <c r="AQ682" s="1"/>
      <c r="AR682" s="1"/>
    </row>
    <row r="683" spans="28:44" ht="12.75">
      <c r="AB683" s="1"/>
      <c r="AC683" s="1"/>
      <c r="AD683" s="1"/>
      <c r="AF683" s="1"/>
      <c r="AG683" s="1"/>
      <c r="AH683" s="1"/>
      <c r="AI683" s="1"/>
      <c r="AJ683" s="1"/>
      <c r="AK683" s="1"/>
      <c r="AN683" s="1"/>
      <c r="AO683" s="1"/>
      <c r="AP683" s="1"/>
      <c r="AQ683" s="1"/>
      <c r="AR683" s="1"/>
    </row>
    <row r="684" spans="28:44" ht="12.75">
      <c r="AB684" s="1"/>
      <c r="AC684" s="1"/>
      <c r="AD684" s="1"/>
      <c r="AF684" s="1"/>
      <c r="AG684" s="1"/>
      <c r="AH684" s="1"/>
      <c r="AI684" s="1"/>
      <c r="AJ684" s="1"/>
      <c r="AK684" s="1"/>
      <c r="AN684" s="1"/>
      <c r="AO684" s="1"/>
      <c r="AP684" s="1"/>
      <c r="AQ684" s="1"/>
      <c r="AR684" s="1"/>
    </row>
    <row r="685" spans="28:44" ht="12.75">
      <c r="AB685" s="1"/>
      <c r="AC685" s="1"/>
      <c r="AD685" s="1"/>
      <c r="AF685" s="1"/>
      <c r="AG685" s="1"/>
      <c r="AH685" s="1"/>
      <c r="AI685" s="1"/>
      <c r="AJ685" s="1"/>
      <c r="AK685" s="1"/>
      <c r="AN685" s="1"/>
      <c r="AO685" s="1"/>
      <c r="AP685" s="1"/>
      <c r="AQ685" s="1"/>
      <c r="AR685" s="1"/>
    </row>
    <row r="686" spans="28:44" ht="12.75">
      <c r="AB686" s="1"/>
      <c r="AC686" s="1"/>
      <c r="AD686" s="1"/>
      <c r="AF686" s="1"/>
      <c r="AG686" s="1"/>
      <c r="AH686" s="1"/>
      <c r="AI686" s="1"/>
      <c r="AJ686" s="1"/>
      <c r="AK686" s="1"/>
      <c r="AN686" s="1"/>
      <c r="AO686" s="1"/>
      <c r="AP686" s="1"/>
      <c r="AQ686" s="1"/>
      <c r="AR686" s="1"/>
    </row>
    <row r="687" spans="28:44" ht="12.75">
      <c r="AB687" s="1"/>
      <c r="AC687" s="1"/>
      <c r="AD687" s="1"/>
      <c r="AF687" s="1"/>
      <c r="AG687" s="1"/>
      <c r="AH687" s="1"/>
      <c r="AI687" s="1"/>
      <c r="AJ687" s="1"/>
      <c r="AK687" s="1"/>
      <c r="AN687" s="1"/>
      <c r="AO687" s="1"/>
      <c r="AP687" s="1"/>
      <c r="AQ687" s="1"/>
      <c r="AR687" s="1"/>
    </row>
    <row r="688" spans="28:44" ht="12.75">
      <c r="AB688" s="1"/>
      <c r="AC688" s="1"/>
      <c r="AD688" s="1"/>
      <c r="AF688" s="1"/>
      <c r="AG688" s="1"/>
      <c r="AH688" s="1"/>
      <c r="AI688" s="1"/>
      <c r="AJ688" s="1"/>
      <c r="AK688" s="1"/>
      <c r="AN688" s="1"/>
      <c r="AO688" s="1"/>
      <c r="AP688" s="1"/>
      <c r="AQ688" s="1"/>
      <c r="AR688" s="1"/>
    </row>
    <row r="689" spans="28:44" ht="12.75">
      <c r="AB689" s="1"/>
      <c r="AC689" s="1"/>
      <c r="AD689" s="1"/>
      <c r="AF689" s="1"/>
      <c r="AG689" s="1"/>
      <c r="AH689" s="1"/>
      <c r="AI689" s="1"/>
      <c r="AJ689" s="1"/>
      <c r="AK689" s="1"/>
      <c r="AN689" s="1"/>
      <c r="AO689" s="1"/>
      <c r="AP689" s="1"/>
      <c r="AQ689" s="1"/>
      <c r="AR689" s="1"/>
    </row>
    <row r="690" spans="28:44" ht="12.75">
      <c r="AB690" s="1"/>
      <c r="AC690" s="1"/>
      <c r="AD690" s="1"/>
      <c r="AF690" s="1"/>
      <c r="AG690" s="1"/>
      <c r="AH690" s="1"/>
      <c r="AI690" s="1"/>
      <c r="AJ690" s="1"/>
      <c r="AK690" s="1"/>
      <c r="AN690" s="1"/>
      <c r="AO690" s="1"/>
      <c r="AP690" s="1"/>
      <c r="AQ690" s="1"/>
      <c r="AR690" s="1"/>
    </row>
    <row r="691" spans="28:44" ht="12.75">
      <c r="AB691" s="1"/>
      <c r="AC691" s="1"/>
      <c r="AD691" s="1"/>
      <c r="AF691" s="1"/>
      <c r="AG691" s="1"/>
      <c r="AH691" s="1"/>
      <c r="AI691" s="1"/>
      <c r="AJ691" s="1"/>
      <c r="AK691" s="1"/>
      <c r="AN691" s="1"/>
      <c r="AO691" s="1"/>
      <c r="AP691" s="1"/>
      <c r="AQ691" s="1"/>
      <c r="AR691" s="1"/>
    </row>
    <row r="692" spans="28:44" ht="12.75">
      <c r="AB692" s="1"/>
      <c r="AC692" s="1"/>
      <c r="AD692" s="1"/>
      <c r="AF692" s="1"/>
      <c r="AG692" s="1"/>
      <c r="AH692" s="1"/>
      <c r="AI692" s="1"/>
      <c r="AJ692" s="1"/>
      <c r="AK692" s="1"/>
      <c r="AN692" s="1"/>
      <c r="AO692" s="1"/>
      <c r="AP692" s="1"/>
      <c r="AQ692" s="1"/>
      <c r="AR692" s="1"/>
    </row>
    <row r="693" spans="28:44" ht="12.75">
      <c r="AB693" s="1"/>
      <c r="AC693" s="1"/>
      <c r="AD693" s="1"/>
      <c r="AF693" s="1"/>
      <c r="AG693" s="1"/>
      <c r="AH693" s="1"/>
      <c r="AI693" s="1"/>
      <c r="AJ693" s="1"/>
      <c r="AK693" s="1"/>
      <c r="AN693" s="1"/>
      <c r="AO693" s="1"/>
      <c r="AP693" s="1"/>
      <c r="AQ693" s="1"/>
      <c r="AR693" s="1"/>
    </row>
    <row r="694" spans="28:44" ht="12.75">
      <c r="AB694" s="1"/>
      <c r="AC694" s="1"/>
      <c r="AD694" s="1"/>
      <c r="AF694" s="1"/>
      <c r="AG694" s="1"/>
      <c r="AH694" s="1"/>
      <c r="AI694" s="1"/>
      <c r="AJ694" s="1"/>
      <c r="AK694" s="1"/>
      <c r="AN694" s="1"/>
      <c r="AO694" s="1"/>
      <c r="AP694" s="1"/>
      <c r="AQ694" s="1"/>
      <c r="AR694" s="1"/>
    </row>
    <row r="695" spans="28:44" ht="12.75">
      <c r="AB695" s="1"/>
      <c r="AC695" s="1"/>
      <c r="AD695" s="1"/>
      <c r="AF695" s="1"/>
      <c r="AG695" s="1"/>
      <c r="AH695" s="1"/>
      <c r="AI695" s="1"/>
      <c r="AJ695" s="1"/>
      <c r="AK695" s="1"/>
      <c r="AN695" s="1"/>
      <c r="AO695" s="1"/>
      <c r="AP695" s="1"/>
      <c r="AQ695" s="1"/>
      <c r="AR695" s="1"/>
    </row>
    <row r="696" spans="28:44" ht="12.75">
      <c r="AB696" s="1"/>
      <c r="AC696" s="1"/>
      <c r="AD696" s="1"/>
      <c r="AF696" s="1"/>
      <c r="AG696" s="1"/>
      <c r="AH696" s="1"/>
      <c r="AI696" s="1"/>
      <c r="AJ696" s="1"/>
      <c r="AK696" s="1"/>
      <c r="AN696" s="1"/>
      <c r="AO696" s="1"/>
      <c r="AP696" s="1"/>
      <c r="AQ696" s="1"/>
      <c r="AR696" s="1"/>
    </row>
    <row r="697" spans="28:44" ht="12.75">
      <c r="AB697" s="1"/>
      <c r="AC697" s="1"/>
      <c r="AD697" s="1"/>
      <c r="AF697" s="1"/>
      <c r="AG697" s="1"/>
      <c r="AH697" s="1"/>
      <c r="AI697" s="1"/>
      <c r="AJ697" s="1"/>
      <c r="AK697" s="1"/>
      <c r="AN697" s="1"/>
      <c r="AO697" s="1"/>
      <c r="AP697" s="1"/>
      <c r="AQ697" s="1"/>
      <c r="AR697" s="1"/>
    </row>
    <row r="698" spans="28:44" ht="12.75">
      <c r="AB698" s="1"/>
      <c r="AC698" s="1"/>
      <c r="AD698" s="1"/>
      <c r="AF698" s="1"/>
      <c r="AG698" s="1"/>
      <c r="AH698" s="1"/>
      <c r="AI698" s="1"/>
      <c r="AJ698" s="1"/>
      <c r="AK698" s="1"/>
      <c r="AN698" s="1"/>
      <c r="AO698" s="1"/>
      <c r="AP698" s="1"/>
      <c r="AQ698" s="1"/>
      <c r="AR698" s="1"/>
    </row>
    <row r="699" spans="28:44" ht="12.75">
      <c r="AB699" s="1"/>
      <c r="AC699" s="1"/>
      <c r="AD699" s="1"/>
      <c r="AF699" s="1"/>
      <c r="AG699" s="1"/>
      <c r="AH699" s="1"/>
      <c r="AI699" s="1"/>
      <c r="AJ699" s="1"/>
      <c r="AK699" s="1"/>
      <c r="AN699" s="1"/>
      <c r="AO699" s="1"/>
      <c r="AP699" s="1"/>
      <c r="AQ699" s="1"/>
      <c r="AR699" s="1"/>
    </row>
    <row r="700" spans="28:44" ht="12.75">
      <c r="AB700" s="1"/>
      <c r="AC700" s="1"/>
      <c r="AD700" s="1"/>
      <c r="AF700" s="1"/>
      <c r="AG700" s="1"/>
      <c r="AH700" s="1"/>
      <c r="AI700" s="1"/>
      <c r="AJ700" s="1"/>
      <c r="AK700" s="1"/>
      <c r="AN700" s="1"/>
      <c r="AO700" s="1"/>
      <c r="AP700" s="1"/>
      <c r="AQ700" s="1"/>
      <c r="AR700" s="1"/>
    </row>
    <row r="701" spans="28:44" ht="12.75">
      <c r="AB701" s="1"/>
      <c r="AC701" s="1"/>
      <c r="AD701" s="1"/>
      <c r="AF701" s="1"/>
      <c r="AG701" s="1"/>
      <c r="AH701" s="1"/>
      <c r="AI701" s="1"/>
      <c r="AJ701" s="1"/>
      <c r="AK701" s="1"/>
      <c r="AN701" s="1"/>
      <c r="AO701" s="1"/>
      <c r="AP701" s="1"/>
      <c r="AQ701" s="1"/>
      <c r="AR701" s="1"/>
    </row>
    <row r="702" spans="28:44" ht="12.75">
      <c r="AB702" s="1"/>
      <c r="AC702" s="1"/>
      <c r="AD702" s="1"/>
      <c r="AF702" s="1"/>
      <c r="AG702" s="1"/>
      <c r="AH702" s="1"/>
      <c r="AI702" s="1"/>
      <c r="AJ702" s="1"/>
      <c r="AK702" s="1"/>
      <c r="AN702" s="1"/>
      <c r="AO702" s="1"/>
      <c r="AP702" s="1"/>
      <c r="AQ702" s="1"/>
      <c r="AR702" s="1"/>
    </row>
    <row r="703" spans="28:44" ht="12.75">
      <c r="AB703" s="1"/>
      <c r="AC703" s="1"/>
      <c r="AD703" s="1"/>
      <c r="AF703" s="1"/>
      <c r="AG703" s="1"/>
      <c r="AH703" s="1"/>
      <c r="AI703" s="1"/>
      <c r="AJ703" s="1"/>
      <c r="AK703" s="1"/>
      <c r="AN703" s="1"/>
      <c r="AO703" s="1"/>
      <c r="AP703" s="1"/>
      <c r="AQ703" s="1"/>
      <c r="AR703" s="1"/>
    </row>
    <row r="704" spans="28:44" ht="12.75">
      <c r="AB704" s="1"/>
      <c r="AC704" s="1"/>
      <c r="AD704" s="1"/>
      <c r="AF704" s="1"/>
      <c r="AG704" s="1"/>
      <c r="AH704" s="1"/>
      <c r="AI704" s="1"/>
      <c r="AJ704" s="1"/>
      <c r="AK704" s="1"/>
      <c r="AN704" s="1"/>
      <c r="AO704" s="1"/>
      <c r="AP704" s="1"/>
      <c r="AQ704" s="1"/>
      <c r="AR704" s="1"/>
    </row>
    <row r="705" spans="28:44" ht="12.75">
      <c r="AB705" s="1"/>
      <c r="AC705" s="1"/>
      <c r="AD705" s="1"/>
      <c r="AF705" s="1"/>
      <c r="AG705" s="1"/>
      <c r="AH705" s="1"/>
      <c r="AI705" s="1"/>
      <c r="AJ705" s="1"/>
      <c r="AK705" s="1"/>
      <c r="AN705" s="1"/>
      <c r="AO705" s="1"/>
      <c r="AP705" s="1"/>
      <c r="AQ705" s="1"/>
      <c r="AR705" s="1"/>
    </row>
    <row r="706" spans="28:44" ht="12.75">
      <c r="AB706" s="1"/>
      <c r="AC706" s="1"/>
      <c r="AD706" s="1"/>
      <c r="AF706" s="1"/>
      <c r="AG706" s="1"/>
      <c r="AH706" s="1"/>
      <c r="AI706" s="1"/>
      <c r="AJ706" s="1"/>
      <c r="AK706" s="1"/>
      <c r="AN706" s="1"/>
      <c r="AO706" s="1"/>
      <c r="AP706" s="1"/>
      <c r="AQ706" s="1"/>
      <c r="AR706" s="1"/>
    </row>
    <row r="707" spans="28:44" ht="12.75">
      <c r="AB707" s="1"/>
      <c r="AC707" s="1"/>
      <c r="AD707" s="1"/>
      <c r="AF707" s="1"/>
      <c r="AG707" s="1"/>
      <c r="AH707" s="1"/>
      <c r="AI707" s="1"/>
      <c r="AJ707" s="1"/>
      <c r="AK707" s="1"/>
      <c r="AN707" s="1"/>
      <c r="AO707" s="1"/>
      <c r="AP707" s="1"/>
      <c r="AQ707" s="1"/>
      <c r="AR707" s="1"/>
    </row>
    <row r="708" spans="28:44" ht="12.75">
      <c r="AB708" s="1"/>
      <c r="AC708" s="1"/>
      <c r="AD708" s="1"/>
      <c r="AF708" s="1"/>
      <c r="AG708" s="1"/>
      <c r="AH708" s="1"/>
      <c r="AI708" s="1"/>
      <c r="AJ708" s="1"/>
      <c r="AK708" s="1"/>
      <c r="AN708" s="1"/>
      <c r="AO708" s="1"/>
      <c r="AP708" s="1"/>
      <c r="AQ708" s="1"/>
      <c r="AR708" s="1"/>
    </row>
    <row r="709" spans="28:44" ht="12.75">
      <c r="AB709" s="1"/>
      <c r="AC709" s="1"/>
      <c r="AD709" s="1"/>
      <c r="AF709" s="1"/>
      <c r="AG709" s="1"/>
      <c r="AH709" s="1"/>
      <c r="AI709" s="1"/>
      <c r="AJ709" s="1"/>
      <c r="AK709" s="1"/>
      <c r="AN709" s="1"/>
      <c r="AO709" s="1"/>
      <c r="AP709" s="1"/>
      <c r="AQ709" s="1"/>
      <c r="AR709" s="1"/>
    </row>
    <row r="710" spans="28:44" ht="12.75">
      <c r="AB710" s="1"/>
      <c r="AC710" s="1"/>
      <c r="AD710" s="1"/>
      <c r="AF710" s="1"/>
      <c r="AG710" s="1"/>
      <c r="AH710" s="1"/>
      <c r="AI710" s="1"/>
      <c r="AJ710" s="1"/>
      <c r="AK710" s="1"/>
      <c r="AN710" s="1"/>
      <c r="AO710" s="1"/>
      <c r="AP710" s="1"/>
      <c r="AQ710" s="1"/>
      <c r="AR710" s="1"/>
    </row>
    <row r="711" spans="28:44" ht="12.75">
      <c r="AB711" s="1"/>
      <c r="AC711" s="1"/>
      <c r="AD711" s="1"/>
      <c r="AF711" s="1"/>
      <c r="AG711" s="1"/>
      <c r="AH711" s="1"/>
      <c r="AI711" s="1"/>
      <c r="AJ711" s="1"/>
      <c r="AK711" s="1"/>
      <c r="AN711" s="1"/>
      <c r="AO711" s="1"/>
      <c r="AP711" s="1"/>
      <c r="AQ711" s="1"/>
      <c r="AR711" s="1"/>
    </row>
    <row r="712" spans="28:44" ht="12.75">
      <c r="AB712" s="1"/>
      <c r="AC712" s="1"/>
      <c r="AD712" s="1"/>
      <c r="AF712" s="1"/>
      <c r="AG712" s="1"/>
      <c r="AH712" s="1"/>
      <c r="AI712" s="1"/>
      <c r="AJ712" s="1"/>
      <c r="AK712" s="1"/>
      <c r="AN712" s="1"/>
      <c r="AO712" s="1"/>
      <c r="AP712" s="1"/>
      <c r="AQ712" s="1"/>
      <c r="AR712" s="1"/>
    </row>
    <row r="713" spans="28:44" ht="12.75">
      <c r="AB713" s="1"/>
      <c r="AC713" s="1"/>
      <c r="AD713" s="1"/>
      <c r="AF713" s="1"/>
      <c r="AG713" s="1"/>
      <c r="AH713" s="1"/>
      <c r="AI713" s="1"/>
      <c r="AJ713" s="1"/>
      <c r="AK713" s="1"/>
      <c r="AN713" s="1"/>
      <c r="AO713" s="1"/>
      <c r="AP713" s="1"/>
      <c r="AQ713" s="1"/>
      <c r="AR713" s="1"/>
    </row>
    <row r="714" spans="28:44" ht="12.75">
      <c r="AB714" s="1"/>
      <c r="AC714" s="1"/>
      <c r="AD714" s="1"/>
      <c r="AF714" s="1"/>
      <c r="AG714" s="1"/>
      <c r="AH714" s="1"/>
      <c r="AI714" s="1"/>
      <c r="AJ714" s="1"/>
      <c r="AK714" s="1"/>
      <c r="AN714" s="1"/>
      <c r="AO714" s="1"/>
      <c r="AP714" s="1"/>
      <c r="AQ714" s="1"/>
      <c r="AR714" s="1"/>
    </row>
    <row r="715" spans="28:44" ht="12.75">
      <c r="AB715" s="1"/>
      <c r="AC715" s="1"/>
      <c r="AD715" s="1"/>
      <c r="AF715" s="1"/>
      <c r="AG715" s="1"/>
      <c r="AH715" s="1"/>
      <c r="AI715" s="1"/>
      <c r="AJ715" s="1"/>
      <c r="AK715" s="1"/>
      <c r="AN715" s="1"/>
      <c r="AO715" s="1"/>
      <c r="AP715" s="1"/>
      <c r="AQ715" s="1"/>
      <c r="AR715" s="1"/>
    </row>
    <row r="716" spans="28:44" ht="12.75">
      <c r="AB716" s="1"/>
      <c r="AC716" s="1"/>
      <c r="AD716" s="1"/>
      <c r="AF716" s="1"/>
      <c r="AG716" s="1"/>
      <c r="AH716" s="1"/>
      <c r="AI716" s="1"/>
      <c r="AJ716" s="1"/>
      <c r="AK716" s="1"/>
      <c r="AN716" s="1"/>
      <c r="AO716" s="1"/>
      <c r="AP716" s="1"/>
      <c r="AQ716" s="1"/>
      <c r="AR716" s="1"/>
    </row>
    <row r="717" spans="28:44" ht="12.75">
      <c r="AB717" s="1"/>
      <c r="AC717" s="1"/>
      <c r="AD717" s="1"/>
      <c r="AF717" s="1"/>
      <c r="AG717" s="1"/>
      <c r="AH717" s="1"/>
      <c r="AI717" s="1"/>
      <c r="AJ717" s="1"/>
      <c r="AK717" s="1"/>
      <c r="AN717" s="1"/>
      <c r="AO717" s="1"/>
      <c r="AP717" s="1"/>
      <c r="AQ717" s="1"/>
      <c r="AR717" s="1"/>
    </row>
    <row r="718" spans="28:44" ht="12.75">
      <c r="AB718" s="1"/>
      <c r="AC718" s="1"/>
      <c r="AD718" s="1"/>
      <c r="AF718" s="1"/>
      <c r="AG718" s="1"/>
      <c r="AH718" s="1"/>
      <c r="AI718" s="1"/>
      <c r="AJ718" s="1"/>
      <c r="AK718" s="1"/>
      <c r="AN718" s="1"/>
      <c r="AO718" s="1"/>
      <c r="AP718" s="1"/>
      <c r="AQ718" s="1"/>
      <c r="AR718" s="1"/>
    </row>
    <row r="719" spans="28:44" ht="12.75">
      <c r="AB719" s="1"/>
      <c r="AC719" s="1"/>
      <c r="AD719" s="1"/>
      <c r="AF719" s="1"/>
      <c r="AG719" s="1"/>
      <c r="AH719" s="1"/>
      <c r="AI719" s="1"/>
      <c r="AJ719" s="1"/>
      <c r="AK719" s="1"/>
      <c r="AN719" s="1"/>
      <c r="AO719" s="1"/>
      <c r="AP719" s="1"/>
      <c r="AQ719" s="1"/>
      <c r="AR719" s="1"/>
    </row>
    <row r="720" spans="28:44" ht="12.75">
      <c r="AB720" s="1"/>
      <c r="AC720" s="1"/>
      <c r="AD720" s="1"/>
      <c r="AF720" s="1"/>
      <c r="AG720" s="1"/>
      <c r="AH720" s="1"/>
      <c r="AI720" s="1"/>
      <c r="AJ720" s="1"/>
      <c r="AK720" s="1"/>
      <c r="AN720" s="1"/>
      <c r="AO720" s="1"/>
      <c r="AP720" s="1"/>
      <c r="AQ720" s="1"/>
      <c r="AR720" s="1"/>
    </row>
    <row r="721" spans="28:44" ht="12.75">
      <c r="AB721" s="1"/>
      <c r="AC721" s="1"/>
      <c r="AD721" s="1"/>
      <c r="AF721" s="1"/>
      <c r="AG721" s="1"/>
      <c r="AH721" s="1"/>
      <c r="AI721" s="1"/>
      <c r="AJ721" s="1"/>
      <c r="AK721" s="1"/>
      <c r="AN721" s="1"/>
      <c r="AO721" s="1"/>
      <c r="AP721" s="1"/>
      <c r="AQ721" s="1"/>
      <c r="AR721" s="1"/>
    </row>
    <row r="722" spans="28:44" ht="12.75">
      <c r="AB722" s="1"/>
      <c r="AC722" s="1"/>
      <c r="AD722" s="1"/>
      <c r="AF722" s="1"/>
      <c r="AG722" s="1"/>
      <c r="AH722" s="1"/>
      <c r="AI722" s="1"/>
      <c r="AJ722" s="1"/>
      <c r="AK722" s="1"/>
      <c r="AN722" s="1"/>
      <c r="AO722" s="1"/>
      <c r="AP722" s="1"/>
      <c r="AQ722" s="1"/>
      <c r="AR722" s="1"/>
    </row>
    <row r="723" spans="28:44" ht="12.75">
      <c r="AB723" s="1"/>
      <c r="AC723" s="1"/>
      <c r="AD723" s="1"/>
      <c r="AF723" s="1"/>
      <c r="AG723" s="1"/>
      <c r="AH723" s="1"/>
      <c r="AI723" s="1"/>
      <c r="AJ723" s="1"/>
      <c r="AK723" s="1"/>
      <c r="AN723" s="1"/>
      <c r="AO723" s="1"/>
      <c r="AP723" s="1"/>
      <c r="AQ723" s="1"/>
      <c r="AR723" s="1"/>
    </row>
    <row r="724" spans="28:44" ht="12.75">
      <c r="AB724" s="1"/>
      <c r="AC724" s="1"/>
      <c r="AD724" s="1"/>
      <c r="AF724" s="1"/>
      <c r="AG724" s="1"/>
      <c r="AH724" s="1"/>
      <c r="AI724" s="1"/>
      <c r="AJ724" s="1"/>
      <c r="AK724" s="1"/>
      <c r="AN724" s="1"/>
      <c r="AO724" s="1"/>
      <c r="AP724" s="1"/>
      <c r="AQ724" s="1"/>
      <c r="AR724" s="1"/>
    </row>
    <row r="725" spans="28:44" ht="12.75">
      <c r="AB725" s="1"/>
      <c r="AC725" s="1"/>
      <c r="AD725" s="1"/>
      <c r="AF725" s="1"/>
      <c r="AG725" s="1"/>
      <c r="AH725" s="1"/>
      <c r="AI725" s="1"/>
      <c r="AJ725" s="1"/>
      <c r="AK725" s="1"/>
      <c r="AN725" s="1"/>
      <c r="AO725" s="1"/>
      <c r="AP725" s="1"/>
      <c r="AQ725" s="1"/>
      <c r="AR725" s="1"/>
    </row>
    <row r="726" spans="28:44" ht="12.75">
      <c r="AB726" s="1"/>
      <c r="AC726" s="1"/>
      <c r="AD726" s="1"/>
      <c r="AF726" s="1"/>
      <c r="AG726" s="1"/>
      <c r="AH726" s="1"/>
      <c r="AI726" s="1"/>
      <c r="AJ726" s="1"/>
      <c r="AK726" s="1"/>
      <c r="AN726" s="1"/>
      <c r="AO726" s="1"/>
      <c r="AP726" s="1"/>
      <c r="AQ726" s="1"/>
      <c r="AR726" s="1"/>
    </row>
    <row r="727" spans="28:44" ht="12.75">
      <c r="AB727" s="1"/>
      <c r="AC727" s="1"/>
      <c r="AD727" s="1"/>
      <c r="AF727" s="1"/>
      <c r="AG727" s="1"/>
      <c r="AH727" s="1"/>
      <c r="AI727" s="1"/>
      <c r="AJ727" s="1"/>
      <c r="AK727" s="1"/>
      <c r="AN727" s="1"/>
      <c r="AO727" s="1"/>
      <c r="AP727" s="1"/>
      <c r="AQ727" s="1"/>
      <c r="AR727" s="1"/>
    </row>
    <row r="728" spans="28:44" ht="12.75">
      <c r="AB728" s="1"/>
      <c r="AC728" s="1"/>
      <c r="AD728" s="1"/>
      <c r="AF728" s="1"/>
      <c r="AG728" s="1"/>
      <c r="AH728" s="1"/>
      <c r="AI728" s="1"/>
      <c r="AJ728" s="1"/>
      <c r="AK728" s="1"/>
      <c r="AN728" s="1"/>
      <c r="AO728" s="1"/>
      <c r="AP728" s="1"/>
      <c r="AQ728" s="1"/>
      <c r="AR728" s="1"/>
    </row>
    <row r="729" spans="28:44" ht="12.75">
      <c r="AB729" s="1"/>
      <c r="AC729" s="1"/>
      <c r="AD729" s="1"/>
      <c r="AF729" s="1"/>
      <c r="AG729" s="1"/>
      <c r="AH729" s="1"/>
      <c r="AI729" s="1"/>
      <c r="AJ729" s="1"/>
      <c r="AK729" s="1"/>
      <c r="AN729" s="1"/>
      <c r="AO729" s="1"/>
      <c r="AP729" s="1"/>
      <c r="AQ729" s="1"/>
      <c r="AR729" s="1"/>
    </row>
    <row r="730" spans="28:44" ht="12.75">
      <c r="AB730" s="1"/>
      <c r="AC730" s="1"/>
      <c r="AD730" s="1"/>
      <c r="AF730" s="1"/>
      <c r="AG730" s="1"/>
      <c r="AH730" s="1"/>
      <c r="AI730" s="1"/>
      <c r="AJ730" s="1"/>
      <c r="AK730" s="1"/>
      <c r="AN730" s="1"/>
      <c r="AO730" s="1"/>
      <c r="AP730" s="1"/>
      <c r="AQ730" s="1"/>
      <c r="AR730" s="1"/>
    </row>
    <row r="731" spans="28:44" ht="12.75">
      <c r="AB731" s="1"/>
      <c r="AC731" s="1"/>
      <c r="AD731" s="1"/>
      <c r="AF731" s="1"/>
      <c r="AG731" s="1"/>
      <c r="AH731" s="1"/>
      <c r="AI731" s="1"/>
      <c r="AJ731" s="1"/>
      <c r="AK731" s="1"/>
      <c r="AN731" s="1"/>
      <c r="AO731" s="1"/>
      <c r="AP731" s="1"/>
      <c r="AQ731" s="1"/>
      <c r="AR731" s="1"/>
    </row>
    <row r="732" spans="28:44" ht="12.75">
      <c r="AB732" s="1"/>
      <c r="AC732" s="1"/>
      <c r="AD732" s="1"/>
      <c r="AF732" s="1"/>
      <c r="AG732" s="1"/>
      <c r="AH732" s="1"/>
      <c r="AI732" s="1"/>
      <c r="AJ732" s="1"/>
      <c r="AK732" s="1"/>
      <c r="AN732" s="1"/>
      <c r="AO732" s="1"/>
      <c r="AP732" s="1"/>
      <c r="AQ732" s="1"/>
      <c r="AR732" s="1"/>
    </row>
    <row r="733" spans="28:44" ht="12.75">
      <c r="AB733" s="1"/>
      <c r="AC733" s="1"/>
      <c r="AD733" s="1"/>
      <c r="AF733" s="1"/>
      <c r="AG733" s="1"/>
      <c r="AH733" s="1"/>
      <c r="AI733" s="1"/>
      <c r="AJ733" s="1"/>
      <c r="AK733" s="1"/>
      <c r="AN733" s="1"/>
      <c r="AO733" s="1"/>
      <c r="AP733" s="1"/>
      <c r="AQ733" s="1"/>
      <c r="AR733" s="1"/>
    </row>
    <row r="734" spans="28:44" ht="12.75">
      <c r="AB734" s="1"/>
      <c r="AC734" s="1"/>
      <c r="AD734" s="1"/>
      <c r="AF734" s="1"/>
      <c r="AG734" s="1"/>
      <c r="AH734" s="1"/>
      <c r="AI734" s="1"/>
      <c r="AJ734" s="1"/>
      <c r="AK734" s="1"/>
      <c r="AN734" s="1"/>
      <c r="AO734" s="1"/>
      <c r="AP734" s="1"/>
      <c r="AQ734" s="1"/>
      <c r="AR734" s="1"/>
    </row>
    <row r="735" spans="28:44" ht="12.75">
      <c r="AB735" s="1"/>
      <c r="AC735" s="1"/>
      <c r="AD735" s="1"/>
      <c r="AF735" s="1"/>
      <c r="AG735" s="1"/>
      <c r="AH735" s="1"/>
      <c r="AI735" s="1"/>
      <c r="AJ735" s="1"/>
      <c r="AK735" s="1"/>
      <c r="AN735" s="1"/>
      <c r="AO735" s="1"/>
      <c r="AP735" s="1"/>
      <c r="AQ735" s="1"/>
      <c r="AR735" s="1"/>
    </row>
    <row r="736" spans="28:44" ht="12.75">
      <c r="AB736" s="1"/>
      <c r="AC736" s="1"/>
      <c r="AD736" s="1"/>
      <c r="AF736" s="1"/>
      <c r="AG736" s="1"/>
      <c r="AH736" s="1"/>
      <c r="AI736" s="1"/>
      <c r="AJ736" s="1"/>
      <c r="AK736" s="1"/>
      <c r="AN736" s="1"/>
      <c r="AO736" s="1"/>
      <c r="AP736" s="1"/>
      <c r="AQ736" s="1"/>
      <c r="AR736" s="1"/>
    </row>
    <row r="737" spans="28:44" ht="12.75">
      <c r="AB737" s="1"/>
      <c r="AC737" s="1"/>
      <c r="AD737" s="1"/>
      <c r="AF737" s="1"/>
      <c r="AG737" s="1"/>
      <c r="AH737" s="1"/>
      <c r="AI737" s="1"/>
      <c r="AJ737" s="1"/>
      <c r="AK737" s="1"/>
      <c r="AN737" s="1"/>
      <c r="AO737" s="1"/>
      <c r="AP737" s="1"/>
      <c r="AQ737" s="1"/>
      <c r="AR737" s="1"/>
    </row>
    <row r="738" spans="28:44" ht="12.75">
      <c r="AB738" s="1"/>
      <c r="AC738" s="1"/>
      <c r="AD738" s="1"/>
      <c r="AF738" s="1"/>
      <c r="AG738" s="1"/>
      <c r="AH738" s="1"/>
      <c r="AI738" s="1"/>
      <c r="AJ738" s="1"/>
      <c r="AK738" s="1"/>
      <c r="AN738" s="1"/>
      <c r="AO738" s="1"/>
      <c r="AP738" s="1"/>
      <c r="AQ738" s="1"/>
      <c r="AR738" s="1"/>
    </row>
    <row r="739" spans="28:44" ht="12.75">
      <c r="AB739" s="1"/>
      <c r="AC739" s="1"/>
      <c r="AD739" s="1"/>
      <c r="AF739" s="1"/>
      <c r="AG739" s="1"/>
      <c r="AH739" s="1"/>
      <c r="AI739" s="1"/>
      <c r="AJ739" s="1"/>
      <c r="AK739" s="1"/>
      <c r="AN739" s="1"/>
      <c r="AO739" s="1"/>
      <c r="AP739" s="1"/>
      <c r="AQ739" s="1"/>
      <c r="AR739" s="1"/>
    </row>
    <row r="740" spans="28:44" ht="12.75">
      <c r="AB740" s="1"/>
      <c r="AC740" s="1"/>
      <c r="AD740" s="1"/>
      <c r="AF740" s="1"/>
      <c r="AG740" s="1"/>
      <c r="AH740" s="1"/>
      <c r="AI740" s="1"/>
      <c r="AJ740" s="1"/>
      <c r="AK740" s="1"/>
      <c r="AN740" s="1"/>
      <c r="AO740" s="1"/>
      <c r="AP740" s="1"/>
      <c r="AQ740" s="1"/>
      <c r="AR740" s="1"/>
    </row>
    <row r="741" spans="28:44" ht="12.75">
      <c r="AB741" s="1"/>
      <c r="AC741" s="1"/>
      <c r="AD741" s="1"/>
      <c r="AF741" s="1"/>
      <c r="AG741" s="1"/>
      <c r="AH741" s="1"/>
      <c r="AI741" s="1"/>
      <c r="AJ741" s="1"/>
      <c r="AK741" s="1"/>
      <c r="AN741" s="1"/>
      <c r="AO741" s="1"/>
      <c r="AP741" s="1"/>
      <c r="AQ741" s="1"/>
      <c r="AR741" s="1"/>
    </row>
    <row r="742" spans="28:44" ht="12.75">
      <c r="AB742" s="1"/>
      <c r="AC742" s="1"/>
      <c r="AD742" s="1"/>
      <c r="AF742" s="1"/>
      <c r="AG742" s="1"/>
      <c r="AH742" s="1"/>
      <c r="AI742" s="1"/>
      <c r="AJ742" s="1"/>
      <c r="AK742" s="1"/>
      <c r="AN742" s="1"/>
      <c r="AO742" s="1"/>
      <c r="AP742" s="1"/>
      <c r="AQ742" s="1"/>
      <c r="AR742" s="1"/>
    </row>
    <row r="743" spans="28:44" ht="12.75">
      <c r="AB743" s="1"/>
      <c r="AC743" s="1"/>
      <c r="AD743" s="1"/>
      <c r="AF743" s="1"/>
      <c r="AG743" s="1"/>
      <c r="AH743" s="1"/>
      <c r="AI743" s="1"/>
      <c r="AJ743" s="1"/>
      <c r="AK743" s="1"/>
      <c r="AN743" s="1"/>
      <c r="AO743" s="1"/>
      <c r="AP743" s="1"/>
      <c r="AQ743" s="1"/>
      <c r="AR743" s="1"/>
    </row>
    <row r="744" spans="28:44" ht="12.75">
      <c r="AB744" s="1"/>
      <c r="AC744" s="1"/>
      <c r="AD744" s="1"/>
      <c r="AF744" s="1"/>
      <c r="AG744" s="1"/>
      <c r="AH744" s="1"/>
      <c r="AI744" s="1"/>
      <c r="AJ744" s="1"/>
      <c r="AK744" s="1"/>
      <c r="AN744" s="1"/>
      <c r="AO744" s="1"/>
      <c r="AP744" s="1"/>
      <c r="AQ744" s="1"/>
      <c r="AR744" s="1"/>
    </row>
    <row r="745" spans="28:44" ht="12.75">
      <c r="AB745" s="1"/>
      <c r="AC745" s="1"/>
      <c r="AD745" s="1"/>
      <c r="AF745" s="1"/>
      <c r="AG745" s="1"/>
      <c r="AH745" s="1"/>
      <c r="AI745" s="1"/>
      <c r="AJ745" s="1"/>
      <c r="AK745" s="1"/>
      <c r="AN745" s="1"/>
      <c r="AO745" s="1"/>
      <c r="AP745" s="1"/>
      <c r="AQ745" s="1"/>
      <c r="AR745" s="1"/>
    </row>
    <row r="746" spans="28:44" ht="12.75">
      <c r="AB746" s="1"/>
      <c r="AC746" s="1"/>
      <c r="AD746" s="1"/>
      <c r="AF746" s="1"/>
      <c r="AG746" s="1"/>
      <c r="AH746" s="1"/>
      <c r="AI746" s="1"/>
      <c r="AJ746" s="1"/>
      <c r="AK746" s="1"/>
      <c r="AN746" s="1"/>
      <c r="AO746" s="1"/>
      <c r="AP746" s="1"/>
      <c r="AQ746" s="1"/>
      <c r="AR746" s="1"/>
    </row>
    <row r="747" spans="28:44" ht="12.75">
      <c r="AB747" s="1"/>
      <c r="AC747" s="1"/>
      <c r="AD747" s="1"/>
      <c r="AF747" s="1"/>
      <c r="AG747" s="1"/>
      <c r="AH747" s="1"/>
      <c r="AI747" s="1"/>
      <c r="AJ747" s="1"/>
      <c r="AK747" s="1"/>
      <c r="AN747" s="1"/>
      <c r="AO747" s="1"/>
      <c r="AP747" s="1"/>
      <c r="AQ747" s="1"/>
      <c r="AR747" s="1"/>
    </row>
    <row r="748" spans="28:44" ht="12.75">
      <c r="AB748" s="1"/>
      <c r="AC748" s="1"/>
      <c r="AD748" s="1"/>
      <c r="AF748" s="1"/>
      <c r="AG748" s="1"/>
      <c r="AH748" s="1"/>
      <c r="AI748" s="1"/>
      <c r="AJ748" s="1"/>
      <c r="AK748" s="1"/>
      <c r="AN748" s="1"/>
      <c r="AO748" s="1"/>
      <c r="AP748" s="1"/>
      <c r="AQ748" s="1"/>
      <c r="AR748" s="1"/>
    </row>
    <row r="749" spans="28:44" ht="12.75">
      <c r="AB749" s="1"/>
      <c r="AC749" s="1"/>
      <c r="AD749" s="1"/>
      <c r="AF749" s="1"/>
      <c r="AG749" s="1"/>
      <c r="AH749" s="1"/>
      <c r="AI749" s="1"/>
      <c r="AJ749" s="1"/>
      <c r="AK749" s="1"/>
      <c r="AN749" s="1"/>
      <c r="AO749" s="1"/>
      <c r="AP749" s="1"/>
      <c r="AQ749" s="1"/>
      <c r="AR749" s="1"/>
    </row>
    <row r="750" spans="28:44" ht="12.75">
      <c r="AB750" s="1"/>
      <c r="AC750" s="1"/>
      <c r="AD750" s="1"/>
      <c r="AF750" s="1"/>
      <c r="AG750" s="1"/>
      <c r="AH750" s="1"/>
      <c r="AI750" s="1"/>
      <c r="AJ750" s="1"/>
      <c r="AK750" s="1"/>
      <c r="AN750" s="1"/>
      <c r="AO750" s="1"/>
      <c r="AP750" s="1"/>
      <c r="AQ750" s="1"/>
      <c r="AR750" s="1"/>
    </row>
    <row r="751" spans="28:44" ht="12.75">
      <c r="AB751" s="1"/>
      <c r="AC751" s="1"/>
      <c r="AD751" s="1"/>
      <c r="AF751" s="1"/>
      <c r="AG751" s="1"/>
      <c r="AH751" s="1"/>
      <c r="AI751" s="1"/>
      <c r="AJ751" s="1"/>
      <c r="AK751" s="1"/>
      <c r="AN751" s="1"/>
      <c r="AO751" s="1"/>
      <c r="AP751" s="1"/>
      <c r="AQ751" s="1"/>
      <c r="AR751" s="1"/>
    </row>
    <row r="752" spans="28:44" ht="12.75">
      <c r="AB752" s="1"/>
      <c r="AC752" s="1"/>
      <c r="AD752" s="1"/>
      <c r="AF752" s="1"/>
      <c r="AG752" s="1"/>
      <c r="AH752" s="1"/>
      <c r="AI752" s="1"/>
      <c r="AJ752" s="1"/>
      <c r="AK752" s="1"/>
      <c r="AN752" s="1"/>
      <c r="AO752" s="1"/>
      <c r="AP752" s="1"/>
      <c r="AQ752" s="1"/>
      <c r="AR752" s="1"/>
    </row>
    <row r="753" spans="28:44" ht="12.75">
      <c r="AB753" s="1"/>
      <c r="AC753" s="1"/>
      <c r="AD753" s="1"/>
      <c r="AF753" s="1"/>
      <c r="AG753" s="1"/>
      <c r="AH753" s="1"/>
      <c r="AI753" s="1"/>
      <c r="AJ753" s="1"/>
      <c r="AK753" s="1"/>
      <c r="AN753" s="1"/>
      <c r="AO753" s="1"/>
      <c r="AP753" s="1"/>
      <c r="AQ753" s="1"/>
      <c r="AR753" s="1"/>
    </row>
    <row r="754" spans="28:44" ht="12.75">
      <c r="AB754" s="1"/>
      <c r="AC754" s="1"/>
      <c r="AD754" s="1"/>
      <c r="AF754" s="1"/>
      <c r="AG754" s="1"/>
      <c r="AH754" s="1"/>
      <c r="AI754" s="1"/>
      <c r="AJ754" s="1"/>
      <c r="AK754" s="1"/>
      <c r="AN754" s="1"/>
      <c r="AO754" s="1"/>
      <c r="AP754" s="1"/>
      <c r="AQ754" s="1"/>
      <c r="AR754" s="1"/>
    </row>
    <row r="755" spans="28:44" ht="12.75">
      <c r="AB755" s="1"/>
      <c r="AC755" s="1"/>
      <c r="AD755" s="1"/>
      <c r="AF755" s="1"/>
      <c r="AG755" s="1"/>
      <c r="AH755" s="1"/>
      <c r="AI755" s="1"/>
      <c r="AJ755" s="1"/>
      <c r="AK755" s="1"/>
      <c r="AN755" s="1"/>
      <c r="AO755" s="1"/>
      <c r="AP755" s="1"/>
      <c r="AQ755" s="1"/>
      <c r="AR755" s="1"/>
    </row>
    <row r="756" spans="28:44" ht="12.75">
      <c r="AB756" s="1"/>
      <c r="AC756" s="1"/>
      <c r="AD756" s="1"/>
      <c r="AF756" s="1"/>
      <c r="AG756" s="1"/>
      <c r="AH756" s="1"/>
      <c r="AI756" s="1"/>
      <c r="AJ756" s="1"/>
      <c r="AK756" s="1"/>
      <c r="AN756" s="1"/>
      <c r="AO756" s="1"/>
      <c r="AP756" s="1"/>
      <c r="AQ756" s="1"/>
      <c r="AR756" s="1"/>
    </row>
    <row r="757" spans="28:44" ht="12.75">
      <c r="AB757" s="1"/>
      <c r="AC757" s="1"/>
      <c r="AD757" s="1"/>
      <c r="AF757" s="1"/>
      <c r="AG757" s="1"/>
      <c r="AH757" s="1"/>
      <c r="AI757" s="1"/>
      <c r="AJ757" s="1"/>
      <c r="AK757" s="1"/>
      <c r="AN757" s="1"/>
      <c r="AO757" s="1"/>
      <c r="AP757" s="1"/>
      <c r="AQ757" s="1"/>
      <c r="AR757" s="1"/>
    </row>
    <row r="758" spans="28:44" ht="12.75">
      <c r="AB758" s="1"/>
      <c r="AC758" s="1"/>
      <c r="AD758" s="1"/>
      <c r="AF758" s="1"/>
      <c r="AG758" s="1"/>
      <c r="AH758" s="1"/>
      <c r="AI758" s="1"/>
      <c r="AJ758" s="1"/>
      <c r="AK758" s="1"/>
      <c r="AN758" s="1"/>
      <c r="AO758" s="1"/>
      <c r="AP758" s="1"/>
      <c r="AQ758" s="1"/>
      <c r="AR758" s="1"/>
    </row>
    <row r="759" spans="28:44" ht="12.75">
      <c r="AB759" s="1"/>
      <c r="AC759" s="1"/>
      <c r="AD759" s="1"/>
      <c r="AF759" s="1"/>
      <c r="AG759" s="1"/>
      <c r="AH759" s="1"/>
      <c r="AI759" s="1"/>
      <c r="AJ759" s="1"/>
      <c r="AK759" s="1"/>
      <c r="AN759" s="1"/>
      <c r="AO759" s="1"/>
      <c r="AP759" s="1"/>
      <c r="AQ759" s="1"/>
      <c r="AR759" s="1"/>
    </row>
    <row r="760" spans="28:44" ht="12.75">
      <c r="AB760" s="1"/>
      <c r="AC760" s="1"/>
      <c r="AD760" s="1"/>
      <c r="AF760" s="1"/>
      <c r="AG760" s="1"/>
      <c r="AH760" s="1"/>
      <c r="AI760" s="1"/>
      <c r="AJ760" s="1"/>
      <c r="AK760" s="1"/>
      <c r="AN760" s="1"/>
      <c r="AO760" s="1"/>
      <c r="AP760" s="1"/>
      <c r="AQ760" s="1"/>
      <c r="AR760" s="1"/>
    </row>
    <row r="761" spans="28:44" ht="12.75">
      <c r="AB761" s="1"/>
      <c r="AC761" s="1"/>
      <c r="AD761" s="1"/>
      <c r="AF761" s="1"/>
      <c r="AG761" s="1"/>
      <c r="AH761" s="1"/>
      <c r="AI761" s="1"/>
      <c r="AJ761" s="1"/>
      <c r="AK761" s="1"/>
      <c r="AN761" s="1"/>
      <c r="AO761" s="1"/>
      <c r="AP761" s="1"/>
      <c r="AQ761" s="1"/>
      <c r="AR761" s="1"/>
    </row>
    <row r="762" spans="28:44" ht="12.75">
      <c r="AB762" s="1"/>
      <c r="AC762" s="1"/>
      <c r="AD762" s="1"/>
      <c r="AF762" s="1"/>
      <c r="AG762" s="1"/>
      <c r="AH762" s="1"/>
      <c r="AI762" s="1"/>
      <c r="AJ762" s="1"/>
      <c r="AK762" s="1"/>
      <c r="AN762" s="1"/>
      <c r="AO762" s="1"/>
      <c r="AP762" s="1"/>
      <c r="AQ762" s="1"/>
      <c r="AR762" s="1"/>
    </row>
    <row r="763" spans="28:44" ht="12.75">
      <c r="AB763" s="1"/>
      <c r="AC763" s="1"/>
      <c r="AD763" s="1"/>
      <c r="AF763" s="1"/>
      <c r="AG763" s="1"/>
      <c r="AH763" s="1"/>
      <c r="AI763" s="1"/>
      <c r="AJ763" s="1"/>
      <c r="AK763" s="1"/>
      <c r="AN763" s="1"/>
      <c r="AO763" s="1"/>
      <c r="AP763" s="1"/>
      <c r="AQ763" s="1"/>
      <c r="AR763" s="1"/>
    </row>
    <row r="764" spans="28:44" ht="12.75">
      <c r="AB764" s="1"/>
      <c r="AC764" s="1"/>
      <c r="AD764" s="1"/>
      <c r="AF764" s="1"/>
      <c r="AG764" s="1"/>
      <c r="AH764" s="1"/>
      <c r="AI764" s="1"/>
      <c r="AJ764" s="1"/>
      <c r="AK764" s="1"/>
      <c r="AN764" s="1"/>
      <c r="AO764" s="1"/>
      <c r="AP764" s="1"/>
      <c r="AQ764" s="1"/>
      <c r="AR764" s="1"/>
    </row>
    <row r="765" spans="28:44" ht="12.75">
      <c r="AB765" s="1"/>
      <c r="AC765" s="1"/>
      <c r="AD765" s="1"/>
      <c r="AF765" s="1"/>
      <c r="AG765" s="1"/>
      <c r="AH765" s="1"/>
      <c r="AI765" s="1"/>
      <c r="AJ765" s="1"/>
      <c r="AK765" s="1"/>
      <c r="AN765" s="1"/>
      <c r="AO765" s="1"/>
      <c r="AP765" s="1"/>
      <c r="AQ765" s="1"/>
      <c r="AR765" s="1"/>
    </row>
    <row r="766" spans="28:44" ht="12.75">
      <c r="AB766" s="1"/>
      <c r="AC766" s="1"/>
      <c r="AD766" s="1"/>
      <c r="AF766" s="1"/>
      <c r="AG766" s="1"/>
      <c r="AH766" s="1"/>
      <c r="AI766" s="1"/>
      <c r="AJ766" s="1"/>
      <c r="AK766" s="1"/>
      <c r="AN766" s="1"/>
      <c r="AO766" s="1"/>
      <c r="AP766" s="1"/>
      <c r="AQ766" s="1"/>
      <c r="AR766" s="1"/>
    </row>
    <row r="767" spans="28:44" ht="12.75">
      <c r="AB767" s="1"/>
      <c r="AC767" s="1"/>
      <c r="AD767" s="1"/>
      <c r="AF767" s="1"/>
      <c r="AG767" s="1"/>
      <c r="AH767" s="1"/>
      <c r="AI767" s="1"/>
      <c r="AJ767" s="1"/>
      <c r="AK767" s="1"/>
      <c r="AN767" s="1"/>
      <c r="AO767" s="1"/>
      <c r="AP767" s="1"/>
      <c r="AQ767" s="1"/>
      <c r="AR767" s="1"/>
    </row>
    <row r="768" spans="28:44" ht="12.75">
      <c r="AB768" s="1"/>
      <c r="AC768" s="1"/>
      <c r="AD768" s="1"/>
      <c r="AF768" s="1"/>
      <c r="AG768" s="1"/>
      <c r="AH768" s="1"/>
      <c r="AI768" s="1"/>
      <c r="AJ768" s="1"/>
      <c r="AK768" s="1"/>
      <c r="AN768" s="1"/>
      <c r="AO768" s="1"/>
      <c r="AP768" s="1"/>
      <c r="AQ768" s="1"/>
      <c r="AR768" s="1"/>
    </row>
    <row r="769" spans="28:44" ht="12.75">
      <c r="AB769" s="1"/>
      <c r="AC769" s="1"/>
      <c r="AD769" s="1"/>
      <c r="AF769" s="1"/>
      <c r="AG769" s="1"/>
      <c r="AH769" s="1"/>
      <c r="AI769" s="1"/>
      <c r="AJ769" s="1"/>
      <c r="AK769" s="1"/>
      <c r="AN769" s="1"/>
      <c r="AO769" s="1"/>
      <c r="AP769" s="1"/>
      <c r="AQ769" s="1"/>
      <c r="AR769" s="1"/>
    </row>
    <row r="770" spans="28:44" ht="12.75">
      <c r="AB770" s="1"/>
      <c r="AC770" s="1"/>
      <c r="AD770" s="1"/>
      <c r="AF770" s="1"/>
      <c r="AG770" s="1"/>
      <c r="AH770" s="1"/>
      <c r="AI770" s="1"/>
      <c r="AJ770" s="1"/>
      <c r="AK770" s="1"/>
      <c r="AN770" s="1"/>
      <c r="AO770" s="1"/>
      <c r="AP770" s="1"/>
      <c r="AQ770" s="1"/>
      <c r="AR770" s="1"/>
    </row>
    <row r="771" spans="28:44" ht="12.75">
      <c r="AB771" s="1"/>
      <c r="AC771" s="1"/>
      <c r="AD771" s="1"/>
      <c r="AF771" s="1"/>
      <c r="AG771" s="1"/>
      <c r="AH771" s="1"/>
      <c r="AI771" s="1"/>
      <c r="AJ771" s="1"/>
      <c r="AK771" s="1"/>
      <c r="AN771" s="1"/>
      <c r="AO771" s="1"/>
      <c r="AP771" s="1"/>
      <c r="AQ771" s="1"/>
      <c r="AR771" s="1"/>
    </row>
    <row r="772" spans="28:44" ht="12.75">
      <c r="AB772" s="1"/>
      <c r="AC772" s="1"/>
      <c r="AD772" s="1"/>
      <c r="AF772" s="1"/>
      <c r="AG772" s="1"/>
      <c r="AH772" s="1"/>
      <c r="AI772" s="1"/>
      <c r="AJ772" s="1"/>
      <c r="AK772" s="1"/>
      <c r="AN772" s="1"/>
      <c r="AO772" s="1"/>
      <c r="AP772" s="1"/>
      <c r="AQ772" s="1"/>
      <c r="AR772" s="1"/>
    </row>
    <row r="773" spans="28:44" ht="12.75">
      <c r="AB773" s="1"/>
      <c r="AC773" s="1"/>
      <c r="AD773" s="1"/>
      <c r="AF773" s="1"/>
      <c r="AG773" s="1"/>
      <c r="AH773" s="1"/>
      <c r="AI773" s="1"/>
      <c r="AJ773" s="1"/>
      <c r="AK773" s="1"/>
      <c r="AN773" s="1"/>
      <c r="AO773" s="1"/>
      <c r="AP773" s="1"/>
      <c r="AQ773" s="1"/>
      <c r="AR773" s="1"/>
    </row>
    <row r="774" spans="28:44" ht="12.75">
      <c r="AB774" s="1"/>
      <c r="AC774" s="1"/>
      <c r="AD774" s="1"/>
      <c r="AF774" s="1"/>
      <c r="AG774" s="1"/>
      <c r="AH774" s="1"/>
      <c r="AI774" s="1"/>
      <c r="AJ774" s="1"/>
      <c r="AK774" s="1"/>
      <c r="AN774" s="1"/>
      <c r="AO774" s="1"/>
      <c r="AP774" s="1"/>
      <c r="AQ774" s="1"/>
      <c r="AR774" s="1"/>
    </row>
    <row r="775" spans="28:44" ht="12.75">
      <c r="AB775" s="1"/>
      <c r="AC775" s="1"/>
      <c r="AD775" s="1"/>
      <c r="AF775" s="1"/>
      <c r="AG775" s="1"/>
      <c r="AH775" s="1"/>
      <c r="AI775" s="1"/>
      <c r="AJ775" s="1"/>
      <c r="AK775" s="1"/>
      <c r="AN775" s="1"/>
      <c r="AO775" s="1"/>
      <c r="AP775" s="1"/>
      <c r="AQ775" s="1"/>
      <c r="AR775" s="1"/>
    </row>
    <row r="776" spans="28:44" ht="12.75">
      <c r="AB776" s="1"/>
      <c r="AC776" s="1"/>
      <c r="AD776" s="1"/>
      <c r="AF776" s="1"/>
      <c r="AG776" s="1"/>
      <c r="AH776" s="1"/>
      <c r="AI776" s="1"/>
      <c r="AJ776" s="1"/>
      <c r="AK776" s="1"/>
      <c r="AN776" s="1"/>
      <c r="AO776" s="1"/>
      <c r="AP776" s="1"/>
      <c r="AQ776" s="1"/>
      <c r="AR776" s="1"/>
    </row>
    <row r="777" spans="28:44" ht="12.75">
      <c r="AB777" s="1"/>
      <c r="AC777" s="1"/>
      <c r="AD777" s="1"/>
      <c r="AF777" s="1"/>
      <c r="AG777" s="1"/>
      <c r="AH777" s="1"/>
      <c r="AI777" s="1"/>
      <c r="AJ777" s="1"/>
      <c r="AK777" s="1"/>
      <c r="AN777" s="1"/>
      <c r="AO777" s="1"/>
      <c r="AP777" s="1"/>
      <c r="AQ777" s="1"/>
      <c r="AR777" s="1"/>
    </row>
    <row r="778" spans="28:44" ht="12.75">
      <c r="AB778" s="1"/>
      <c r="AC778" s="1"/>
      <c r="AD778" s="1"/>
      <c r="AF778" s="1"/>
      <c r="AG778" s="1"/>
      <c r="AH778" s="1"/>
      <c r="AI778" s="1"/>
      <c r="AJ778" s="1"/>
      <c r="AK778" s="1"/>
      <c r="AN778" s="1"/>
      <c r="AO778" s="1"/>
      <c r="AP778" s="1"/>
      <c r="AQ778" s="1"/>
      <c r="AR778" s="1"/>
    </row>
    <row r="779" spans="28:44" ht="12.75">
      <c r="AB779" s="1"/>
      <c r="AC779" s="1"/>
      <c r="AD779" s="1"/>
      <c r="AF779" s="1"/>
      <c r="AG779" s="1"/>
      <c r="AH779" s="1"/>
      <c r="AI779" s="1"/>
      <c r="AJ779" s="1"/>
      <c r="AK779" s="1"/>
      <c r="AN779" s="1"/>
      <c r="AO779" s="1"/>
      <c r="AP779" s="1"/>
      <c r="AQ779" s="1"/>
      <c r="AR779" s="1"/>
    </row>
    <row r="780" spans="28:44" ht="12.75">
      <c r="AB780" s="1"/>
      <c r="AC780" s="1"/>
      <c r="AD780" s="1"/>
      <c r="AF780" s="1"/>
      <c r="AG780" s="1"/>
      <c r="AH780" s="1"/>
      <c r="AI780" s="1"/>
      <c r="AJ780" s="1"/>
      <c r="AK780" s="1"/>
      <c r="AN780" s="1"/>
      <c r="AO780" s="1"/>
      <c r="AP780" s="1"/>
      <c r="AQ780" s="1"/>
      <c r="AR780" s="1"/>
    </row>
    <row r="781" spans="28:44" ht="12.75">
      <c r="AB781" s="1"/>
      <c r="AC781" s="1"/>
      <c r="AD781" s="1"/>
      <c r="AF781" s="1"/>
      <c r="AG781" s="1"/>
      <c r="AH781" s="1"/>
      <c r="AI781" s="1"/>
      <c r="AJ781" s="1"/>
      <c r="AK781" s="1"/>
      <c r="AN781" s="1"/>
      <c r="AO781" s="1"/>
      <c r="AP781" s="1"/>
      <c r="AQ781" s="1"/>
      <c r="AR781" s="1"/>
    </row>
    <row r="782" spans="28:44" ht="12.75">
      <c r="AB782" s="1"/>
      <c r="AC782" s="1"/>
      <c r="AD782" s="1"/>
      <c r="AF782" s="1"/>
      <c r="AG782" s="1"/>
      <c r="AH782" s="1"/>
      <c r="AI782" s="1"/>
      <c r="AJ782" s="1"/>
      <c r="AK782" s="1"/>
      <c r="AN782" s="1"/>
      <c r="AO782" s="1"/>
      <c r="AP782" s="1"/>
      <c r="AQ782" s="1"/>
      <c r="AR782" s="1"/>
    </row>
    <row r="783" spans="28:44" ht="12.75">
      <c r="AB783" s="1"/>
      <c r="AC783" s="1"/>
      <c r="AD783" s="1"/>
      <c r="AF783" s="1"/>
      <c r="AG783" s="1"/>
      <c r="AH783" s="1"/>
      <c r="AI783" s="1"/>
      <c r="AJ783" s="1"/>
      <c r="AK783" s="1"/>
      <c r="AN783" s="1"/>
      <c r="AO783" s="1"/>
      <c r="AP783" s="1"/>
      <c r="AQ783" s="1"/>
      <c r="AR783" s="1"/>
    </row>
    <row r="784" spans="28:44" ht="12.75">
      <c r="AB784" s="1"/>
      <c r="AC784" s="1"/>
      <c r="AD784" s="1"/>
      <c r="AF784" s="1"/>
      <c r="AG784" s="1"/>
      <c r="AH784" s="1"/>
      <c r="AI784" s="1"/>
      <c r="AJ784" s="1"/>
      <c r="AK784" s="1"/>
      <c r="AN784" s="1"/>
      <c r="AO784" s="1"/>
      <c r="AP784" s="1"/>
      <c r="AQ784" s="1"/>
      <c r="AR784" s="1"/>
    </row>
    <row r="785" spans="28:44" ht="12.75">
      <c r="AB785" s="1"/>
      <c r="AC785" s="1"/>
      <c r="AD785" s="1"/>
      <c r="AF785" s="1"/>
      <c r="AG785" s="1"/>
      <c r="AH785" s="1"/>
      <c r="AI785" s="1"/>
      <c r="AJ785" s="1"/>
      <c r="AK785" s="1"/>
      <c r="AN785" s="1"/>
      <c r="AO785" s="1"/>
      <c r="AP785" s="1"/>
      <c r="AQ785" s="1"/>
      <c r="AR785" s="1"/>
    </row>
    <row r="786" spans="28:44" ht="12.75">
      <c r="AB786" s="1"/>
      <c r="AC786" s="1"/>
      <c r="AD786" s="1"/>
      <c r="AF786" s="1"/>
      <c r="AG786" s="1"/>
      <c r="AH786" s="1"/>
      <c r="AI786" s="1"/>
      <c r="AJ786" s="1"/>
      <c r="AK786" s="1"/>
      <c r="AN786" s="1"/>
      <c r="AO786" s="1"/>
      <c r="AP786" s="1"/>
      <c r="AQ786" s="1"/>
      <c r="AR786" s="1"/>
    </row>
    <row r="787" spans="28:44" ht="12.75">
      <c r="AB787" s="1"/>
      <c r="AC787" s="1"/>
      <c r="AD787" s="1"/>
      <c r="AF787" s="1"/>
      <c r="AG787" s="1"/>
      <c r="AH787" s="1"/>
      <c r="AI787" s="1"/>
      <c r="AJ787" s="1"/>
      <c r="AK787" s="1"/>
      <c r="AN787" s="1"/>
      <c r="AO787" s="1"/>
      <c r="AP787" s="1"/>
      <c r="AQ787" s="1"/>
      <c r="AR787" s="1"/>
    </row>
    <row r="788" spans="28:44" ht="12.75">
      <c r="AB788" s="1"/>
      <c r="AC788" s="1"/>
      <c r="AD788" s="1"/>
      <c r="AF788" s="1"/>
      <c r="AG788" s="1"/>
      <c r="AH788" s="1"/>
      <c r="AI788" s="1"/>
      <c r="AJ788" s="1"/>
      <c r="AK788" s="1"/>
      <c r="AN788" s="1"/>
      <c r="AO788" s="1"/>
      <c r="AP788" s="1"/>
      <c r="AQ788" s="1"/>
      <c r="AR788" s="1"/>
    </row>
    <row r="789" spans="28:44" ht="12.75">
      <c r="AB789" s="1"/>
      <c r="AC789" s="1"/>
      <c r="AD789" s="1"/>
      <c r="AF789" s="1"/>
      <c r="AG789" s="1"/>
      <c r="AH789" s="1"/>
      <c r="AI789" s="1"/>
      <c r="AJ789" s="1"/>
      <c r="AK789" s="1"/>
      <c r="AN789" s="1"/>
      <c r="AO789" s="1"/>
      <c r="AP789" s="1"/>
      <c r="AQ789" s="1"/>
      <c r="AR789" s="1"/>
    </row>
    <row r="790" spans="28:44" ht="12.75">
      <c r="AB790" s="1"/>
      <c r="AC790" s="1"/>
      <c r="AD790" s="1"/>
      <c r="AF790" s="1"/>
      <c r="AG790" s="1"/>
      <c r="AH790" s="1"/>
      <c r="AI790" s="1"/>
      <c r="AJ790" s="1"/>
      <c r="AK790" s="1"/>
      <c r="AN790" s="1"/>
      <c r="AO790" s="1"/>
      <c r="AP790" s="1"/>
      <c r="AQ790" s="1"/>
      <c r="AR790" s="1"/>
    </row>
    <row r="791" spans="28:44" ht="12.75">
      <c r="AB791" s="1"/>
      <c r="AC791" s="1"/>
      <c r="AD791" s="1"/>
      <c r="AF791" s="1"/>
      <c r="AG791" s="1"/>
      <c r="AH791" s="1"/>
      <c r="AI791" s="1"/>
      <c r="AJ791" s="1"/>
      <c r="AK791" s="1"/>
      <c r="AN791" s="1"/>
      <c r="AO791" s="1"/>
      <c r="AP791" s="1"/>
      <c r="AQ791" s="1"/>
      <c r="AR791" s="1"/>
    </row>
    <row r="792" spans="28:44" ht="12.75">
      <c r="AB792" s="1"/>
      <c r="AC792" s="1"/>
      <c r="AD792" s="1"/>
      <c r="AF792" s="1"/>
      <c r="AG792" s="1"/>
      <c r="AH792" s="1"/>
      <c r="AI792" s="1"/>
      <c r="AJ792" s="1"/>
      <c r="AK792" s="1"/>
      <c r="AN792" s="1"/>
      <c r="AO792" s="1"/>
      <c r="AP792" s="1"/>
      <c r="AQ792" s="1"/>
      <c r="AR792" s="1"/>
    </row>
    <row r="793" spans="28:44" ht="12.75">
      <c r="AB793" s="1"/>
      <c r="AC793" s="1"/>
      <c r="AD793" s="1"/>
      <c r="AF793" s="1"/>
      <c r="AG793" s="1"/>
      <c r="AH793" s="1"/>
      <c r="AI793" s="1"/>
      <c r="AJ793" s="1"/>
      <c r="AK793" s="1"/>
      <c r="AN793" s="1"/>
      <c r="AO793" s="1"/>
      <c r="AP793" s="1"/>
      <c r="AQ793" s="1"/>
      <c r="AR793" s="1"/>
    </row>
    <row r="794" spans="28:44" ht="12.75">
      <c r="AB794" s="1"/>
      <c r="AC794" s="1"/>
      <c r="AD794" s="1"/>
      <c r="AF794" s="1"/>
      <c r="AG794" s="1"/>
      <c r="AH794" s="1"/>
      <c r="AI794" s="1"/>
      <c r="AJ794" s="1"/>
      <c r="AK794" s="1"/>
      <c r="AN794" s="1"/>
      <c r="AO794" s="1"/>
      <c r="AP794" s="1"/>
      <c r="AQ794" s="1"/>
      <c r="AR794" s="1"/>
    </row>
    <row r="795" spans="28:44" ht="12.75">
      <c r="AB795" s="1"/>
      <c r="AC795" s="1"/>
      <c r="AD795" s="1"/>
      <c r="AF795" s="1"/>
      <c r="AG795" s="1"/>
      <c r="AH795" s="1"/>
      <c r="AI795" s="1"/>
      <c r="AJ795" s="1"/>
      <c r="AK795" s="1"/>
      <c r="AN795" s="1"/>
      <c r="AO795" s="1"/>
      <c r="AP795" s="1"/>
      <c r="AQ795" s="1"/>
      <c r="AR795" s="1"/>
    </row>
    <row r="796" spans="28:44" ht="12.75">
      <c r="AB796" s="1"/>
      <c r="AC796" s="1"/>
      <c r="AD796" s="1"/>
      <c r="AF796" s="1"/>
      <c r="AG796" s="1"/>
      <c r="AH796" s="1"/>
      <c r="AI796" s="1"/>
      <c r="AJ796" s="1"/>
      <c r="AK796" s="1"/>
      <c r="AN796" s="1"/>
      <c r="AO796" s="1"/>
      <c r="AP796" s="1"/>
      <c r="AQ796" s="1"/>
      <c r="AR796" s="1"/>
    </row>
    <row r="797" spans="28:44" ht="12.75">
      <c r="AB797" s="1"/>
      <c r="AC797" s="1"/>
      <c r="AD797" s="1"/>
      <c r="AF797" s="1"/>
      <c r="AG797" s="1"/>
      <c r="AH797" s="1"/>
      <c r="AI797" s="1"/>
      <c r="AJ797" s="1"/>
      <c r="AK797" s="1"/>
      <c r="AN797" s="1"/>
      <c r="AO797" s="1"/>
      <c r="AP797" s="1"/>
      <c r="AQ797" s="1"/>
      <c r="AR797" s="1"/>
    </row>
    <row r="798" spans="28:44" ht="12.75">
      <c r="AB798" s="1"/>
      <c r="AC798" s="1"/>
      <c r="AD798" s="1"/>
      <c r="AF798" s="1"/>
      <c r="AG798" s="1"/>
      <c r="AH798" s="1"/>
      <c r="AI798" s="1"/>
      <c r="AJ798" s="1"/>
      <c r="AK798" s="1"/>
      <c r="AN798" s="1"/>
      <c r="AO798" s="1"/>
      <c r="AP798" s="1"/>
      <c r="AQ798" s="1"/>
      <c r="AR798" s="1"/>
    </row>
    <row r="799" spans="28:44" ht="12.75">
      <c r="AB799" s="1"/>
      <c r="AC799" s="1"/>
      <c r="AD799" s="1"/>
      <c r="AF799" s="1"/>
      <c r="AG799" s="1"/>
      <c r="AH799" s="1"/>
      <c r="AI799" s="1"/>
      <c r="AJ799" s="1"/>
      <c r="AK799" s="1"/>
      <c r="AN799" s="1"/>
      <c r="AO799" s="1"/>
      <c r="AP799" s="1"/>
      <c r="AQ799" s="1"/>
      <c r="AR799" s="1"/>
    </row>
    <row r="800" spans="28:44" ht="12.75">
      <c r="AB800" s="1"/>
      <c r="AC800" s="1"/>
      <c r="AD800" s="1"/>
      <c r="AF800" s="1"/>
      <c r="AG800" s="1"/>
      <c r="AH800" s="1"/>
      <c r="AI800" s="1"/>
      <c r="AJ800" s="1"/>
      <c r="AK800" s="1"/>
      <c r="AN800" s="1"/>
      <c r="AO800" s="1"/>
      <c r="AP800" s="1"/>
      <c r="AQ800" s="1"/>
      <c r="AR800" s="1"/>
    </row>
    <row r="801" spans="28:44" ht="12.75">
      <c r="AB801" s="1"/>
      <c r="AC801" s="1"/>
      <c r="AD801" s="1"/>
      <c r="AF801" s="1"/>
      <c r="AG801" s="1"/>
      <c r="AH801" s="1"/>
      <c r="AI801" s="1"/>
      <c r="AJ801" s="1"/>
      <c r="AK801" s="1"/>
      <c r="AN801" s="1"/>
      <c r="AO801" s="1"/>
      <c r="AP801" s="1"/>
      <c r="AQ801" s="1"/>
      <c r="AR801" s="1"/>
    </row>
    <row r="802" spans="28:44" ht="12.75">
      <c r="AB802" s="1"/>
      <c r="AC802" s="1"/>
      <c r="AD802" s="1"/>
      <c r="AF802" s="1"/>
      <c r="AG802" s="1"/>
      <c r="AH802" s="1"/>
      <c r="AI802" s="1"/>
      <c r="AJ802" s="1"/>
      <c r="AK802" s="1"/>
      <c r="AN802" s="1"/>
      <c r="AO802" s="1"/>
      <c r="AP802" s="1"/>
      <c r="AQ802" s="1"/>
      <c r="AR802" s="1"/>
    </row>
    <row r="803" spans="28:44" ht="12.75">
      <c r="AB803" s="1"/>
      <c r="AC803" s="1"/>
      <c r="AD803" s="1"/>
      <c r="AF803" s="1"/>
      <c r="AG803" s="1"/>
      <c r="AH803" s="1"/>
      <c r="AI803" s="1"/>
      <c r="AJ803" s="1"/>
      <c r="AK803" s="1"/>
      <c r="AN803" s="1"/>
      <c r="AO803" s="1"/>
      <c r="AP803" s="1"/>
      <c r="AQ803" s="1"/>
      <c r="AR803" s="1"/>
    </row>
    <row r="804" spans="28:44" ht="12.75">
      <c r="AB804" s="1"/>
      <c r="AC804" s="1"/>
      <c r="AD804" s="1"/>
      <c r="AF804" s="1"/>
      <c r="AG804" s="1"/>
      <c r="AH804" s="1"/>
      <c r="AI804" s="1"/>
      <c r="AJ804" s="1"/>
      <c r="AK804" s="1"/>
      <c r="AN804" s="1"/>
      <c r="AO804" s="1"/>
      <c r="AP804" s="1"/>
      <c r="AQ804" s="1"/>
      <c r="AR804" s="1"/>
    </row>
    <row r="805" spans="28:44" ht="12.75">
      <c r="AB805" s="1"/>
      <c r="AC805" s="1"/>
      <c r="AD805" s="1"/>
      <c r="AF805" s="1"/>
      <c r="AG805" s="1"/>
      <c r="AH805" s="1"/>
      <c r="AI805" s="1"/>
      <c r="AJ805" s="1"/>
      <c r="AK805" s="1"/>
      <c r="AN805" s="1"/>
      <c r="AO805" s="1"/>
      <c r="AP805" s="1"/>
      <c r="AQ805" s="1"/>
      <c r="AR805" s="1"/>
    </row>
    <row r="806" spans="28:44" ht="12.75">
      <c r="AB806" s="1"/>
      <c r="AC806" s="1"/>
      <c r="AD806" s="1"/>
      <c r="AF806" s="1"/>
      <c r="AG806" s="1"/>
      <c r="AH806" s="1"/>
      <c r="AI806" s="1"/>
      <c r="AJ806" s="1"/>
      <c r="AK806" s="1"/>
      <c r="AN806" s="1"/>
      <c r="AO806" s="1"/>
      <c r="AP806" s="1"/>
      <c r="AQ806" s="1"/>
      <c r="AR806" s="1"/>
    </row>
    <row r="807" spans="28:44" ht="12.75">
      <c r="AB807" s="1"/>
      <c r="AC807" s="1"/>
      <c r="AD807" s="1"/>
      <c r="AF807" s="1"/>
      <c r="AG807" s="1"/>
      <c r="AH807" s="1"/>
      <c r="AI807" s="1"/>
      <c r="AJ807" s="1"/>
      <c r="AK807" s="1"/>
      <c r="AN807" s="1"/>
      <c r="AO807" s="1"/>
      <c r="AP807" s="1"/>
      <c r="AQ807" s="1"/>
      <c r="AR807" s="1"/>
    </row>
    <row r="808" spans="28:44" ht="12.75">
      <c r="AB808" s="1"/>
      <c r="AC808" s="1"/>
      <c r="AD808" s="1"/>
      <c r="AF808" s="1"/>
      <c r="AG808" s="1"/>
      <c r="AH808" s="1"/>
      <c r="AI808" s="1"/>
      <c r="AJ808" s="1"/>
      <c r="AK808" s="1"/>
      <c r="AN808" s="1"/>
      <c r="AO808" s="1"/>
      <c r="AP808" s="1"/>
      <c r="AQ808" s="1"/>
      <c r="AR808" s="1"/>
    </row>
    <row r="809" spans="28:44" ht="12.75">
      <c r="AB809" s="1"/>
      <c r="AC809" s="1"/>
      <c r="AD809" s="1"/>
      <c r="AF809" s="1"/>
      <c r="AG809" s="1"/>
      <c r="AH809" s="1"/>
      <c r="AI809" s="1"/>
      <c r="AJ809" s="1"/>
      <c r="AK809" s="1"/>
      <c r="AN809" s="1"/>
      <c r="AO809" s="1"/>
      <c r="AP809" s="1"/>
      <c r="AQ809" s="1"/>
      <c r="AR809" s="1"/>
    </row>
    <row r="810" spans="28:44" ht="12.75">
      <c r="AB810" s="1"/>
      <c r="AC810" s="1"/>
      <c r="AD810" s="1"/>
      <c r="AF810" s="1"/>
      <c r="AG810" s="1"/>
      <c r="AH810" s="1"/>
      <c r="AI810" s="1"/>
      <c r="AJ810" s="1"/>
      <c r="AK810" s="1"/>
      <c r="AN810" s="1"/>
      <c r="AO810" s="1"/>
      <c r="AP810" s="1"/>
      <c r="AQ810" s="1"/>
      <c r="AR810" s="1"/>
    </row>
    <row r="811" spans="28:44" ht="12.75">
      <c r="AB811" s="1"/>
      <c r="AC811" s="1"/>
      <c r="AD811" s="1"/>
      <c r="AF811" s="1"/>
      <c r="AG811" s="1"/>
      <c r="AH811" s="1"/>
      <c r="AI811" s="1"/>
      <c r="AJ811" s="1"/>
      <c r="AK811" s="1"/>
      <c r="AN811" s="1"/>
      <c r="AO811" s="1"/>
      <c r="AP811" s="1"/>
      <c r="AQ811" s="1"/>
      <c r="AR811" s="1"/>
    </row>
    <row r="812" spans="28:44" ht="12.75">
      <c r="AB812" s="1"/>
      <c r="AC812" s="1"/>
      <c r="AD812" s="1"/>
      <c r="AF812" s="1"/>
      <c r="AG812" s="1"/>
      <c r="AH812" s="1"/>
      <c r="AI812" s="1"/>
      <c r="AJ812" s="1"/>
      <c r="AK812" s="1"/>
      <c r="AN812" s="1"/>
      <c r="AO812" s="1"/>
      <c r="AP812" s="1"/>
      <c r="AQ812" s="1"/>
      <c r="AR812" s="1"/>
    </row>
    <row r="813" spans="28:44" ht="12.75">
      <c r="AB813" s="1"/>
      <c r="AC813" s="1"/>
      <c r="AD813" s="1"/>
      <c r="AF813" s="1"/>
      <c r="AG813" s="1"/>
      <c r="AH813" s="1"/>
      <c r="AI813" s="1"/>
      <c r="AJ813" s="1"/>
      <c r="AK813" s="1"/>
      <c r="AN813" s="1"/>
      <c r="AO813" s="1"/>
      <c r="AP813" s="1"/>
      <c r="AQ813" s="1"/>
      <c r="AR813" s="1"/>
    </row>
    <row r="814" spans="28:44" ht="12.75">
      <c r="AB814" s="1"/>
      <c r="AC814" s="1"/>
      <c r="AD814" s="1"/>
      <c r="AF814" s="1"/>
      <c r="AG814" s="1"/>
      <c r="AH814" s="1"/>
      <c r="AI814" s="1"/>
      <c r="AJ814" s="1"/>
      <c r="AK814" s="1"/>
      <c r="AN814" s="1"/>
      <c r="AO814" s="1"/>
      <c r="AP814" s="1"/>
      <c r="AQ814" s="1"/>
      <c r="AR814" s="1"/>
    </row>
    <row r="815" spans="28:44" ht="12.75">
      <c r="AB815" s="1"/>
      <c r="AC815" s="1"/>
      <c r="AD815" s="1"/>
      <c r="AF815" s="1"/>
      <c r="AG815" s="1"/>
      <c r="AH815" s="1"/>
      <c r="AI815" s="1"/>
      <c r="AJ815" s="1"/>
      <c r="AK815" s="1"/>
      <c r="AN815" s="1"/>
      <c r="AO815" s="1"/>
      <c r="AP815" s="1"/>
      <c r="AQ815" s="1"/>
      <c r="AR815" s="1"/>
    </row>
    <row r="816" spans="28:44" ht="12.75">
      <c r="AB816" s="1"/>
      <c r="AC816" s="1"/>
      <c r="AD816" s="1"/>
      <c r="AF816" s="1"/>
      <c r="AG816" s="1"/>
      <c r="AH816" s="1"/>
      <c r="AI816" s="1"/>
      <c r="AJ816" s="1"/>
      <c r="AK816" s="1"/>
      <c r="AN816" s="1"/>
      <c r="AO816" s="1"/>
      <c r="AP816" s="1"/>
      <c r="AQ816" s="1"/>
      <c r="AR816" s="1"/>
    </row>
    <row r="817" spans="28:44" ht="12.75">
      <c r="AB817" s="1"/>
      <c r="AC817" s="1"/>
      <c r="AD817" s="1"/>
      <c r="AF817" s="1"/>
      <c r="AG817" s="1"/>
      <c r="AH817" s="1"/>
      <c r="AI817" s="1"/>
      <c r="AJ817" s="1"/>
      <c r="AK817" s="1"/>
      <c r="AN817" s="1"/>
      <c r="AO817" s="1"/>
      <c r="AP817" s="1"/>
      <c r="AQ817" s="1"/>
      <c r="AR817" s="1"/>
    </row>
    <row r="818" spans="28:44" ht="12.75">
      <c r="AB818" s="1"/>
      <c r="AC818" s="1"/>
      <c r="AD818" s="1"/>
      <c r="AF818" s="1"/>
      <c r="AG818" s="1"/>
      <c r="AH818" s="1"/>
      <c r="AI818" s="1"/>
      <c r="AJ818" s="1"/>
      <c r="AK818" s="1"/>
      <c r="AN818" s="1"/>
      <c r="AO818" s="1"/>
      <c r="AP818" s="1"/>
      <c r="AQ818" s="1"/>
      <c r="AR818" s="1"/>
    </row>
    <row r="819" spans="28:44" ht="12.75">
      <c r="AB819" s="1"/>
      <c r="AC819" s="1"/>
      <c r="AD819" s="1"/>
      <c r="AF819" s="1"/>
      <c r="AG819" s="1"/>
      <c r="AH819" s="1"/>
      <c r="AI819" s="1"/>
      <c r="AJ819" s="1"/>
      <c r="AK819" s="1"/>
      <c r="AN819" s="1"/>
      <c r="AO819" s="1"/>
      <c r="AP819" s="1"/>
      <c r="AQ819" s="1"/>
      <c r="AR819" s="1"/>
    </row>
    <row r="820" spans="28:44" ht="12.75">
      <c r="AB820" s="1"/>
      <c r="AC820" s="1"/>
      <c r="AD820" s="1"/>
      <c r="AF820" s="1"/>
      <c r="AG820" s="1"/>
      <c r="AH820" s="1"/>
      <c r="AI820" s="1"/>
      <c r="AJ820" s="1"/>
      <c r="AK820" s="1"/>
      <c r="AN820" s="1"/>
      <c r="AO820" s="1"/>
      <c r="AP820" s="1"/>
      <c r="AQ820" s="1"/>
      <c r="AR820" s="1"/>
    </row>
    <row r="821" spans="28:44" ht="12.75">
      <c r="AB821" s="1"/>
      <c r="AC821" s="1"/>
      <c r="AD821" s="1"/>
      <c r="AF821" s="1"/>
      <c r="AG821" s="1"/>
      <c r="AH821" s="1"/>
      <c r="AI821" s="1"/>
      <c r="AJ821" s="1"/>
      <c r="AK821" s="1"/>
      <c r="AN821" s="1"/>
      <c r="AO821" s="1"/>
      <c r="AP821" s="1"/>
      <c r="AQ821" s="1"/>
      <c r="AR821" s="1"/>
    </row>
    <row r="822" spans="28:44" ht="12.75">
      <c r="AB822" s="1"/>
      <c r="AC822" s="1"/>
      <c r="AD822" s="1"/>
      <c r="AF822" s="1"/>
      <c r="AG822" s="1"/>
      <c r="AH822" s="1"/>
      <c r="AI822" s="1"/>
      <c r="AJ822" s="1"/>
      <c r="AK822" s="1"/>
      <c r="AN822" s="1"/>
      <c r="AO822" s="1"/>
      <c r="AP822" s="1"/>
      <c r="AQ822" s="1"/>
      <c r="AR822" s="1"/>
    </row>
    <row r="823" spans="28:44" ht="12.75">
      <c r="AB823" s="1"/>
      <c r="AC823" s="1"/>
      <c r="AD823" s="1"/>
      <c r="AF823" s="1"/>
      <c r="AG823" s="1"/>
      <c r="AH823" s="1"/>
      <c r="AI823" s="1"/>
      <c r="AJ823" s="1"/>
      <c r="AK823" s="1"/>
      <c r="AN823" s="1"/>
      <c r="AO823" s="1"/>
      <c r="AP823" s="1"/>
      <c r="AQ823" s="1"/>
      <c r="AR823" s="1"/>
    </row>
    <row r="824" spans="28:44" ht="12.75">
      <c r="AB824" s="1"/>
      <c r="AC824" s="1"/>
      <c r="AD824" s="1"/>
      <c r="AF824" s="1"/>
      <c r="AG824" s="1"/>
      <c r="AH824" s="1"/>
      <c r="AI824" s="1"/>
      <c r="AJ824" s="1"/>
      <c r="AK824" s="1"/>
      <c r="AN824" s="1"/>
      <c r="AO824" s="1"/>
      <c r="AP824" s="1"/>
      <c r="AQ824" s="1"/>
      <c r="AR824" s="1"/>
    </row>
    <row r="825" spans="28:44" ht="12.75">
      <c r="AB825" s="1"/>
      <c r="AC825" s="1"/>
      <c r="AD825" s="1"/>
      <c r="AF825" s="1"/>
      <c r="AG825" s="1"/>
      <c r="AH825" s="1"/>
      <c r="AI825" s="1"/>
      <c r="AJ825" s="1"/>
      <c r="AK825" s="1"/>
      <c r="AN825" s="1"/>
      <c r="AO825" s="1"/>
      <c r="AP825" s="1"/>
      <c r="AQ825" s="1"/>
      <c r="AR825" s="1"/>
    </row>
    <row r="826" spans="28:44" ht="12.75">
      <c r="AB826" s="1"/>
      <c r="AC826" s="1"/>
      <c r="AD826" s="1"/>
      <c r="AF826" s="1"/>
      <c r="AG826" s="1"/>
      <c r="AH826" s="1"/>
      <c r="AI826" s="1"/>
      <c r="AJ826" s="1"/>
      <c r="AK826" s="1"/>
      <c r="AN826" s="1"/>
      <c r="AO826" s="1"/>
      <c r="AP826" s="1"/>
      <c r="AQ826" s="1"/>
      <c r="AR826" s="1"/>
    </row>
    <row r="827" spans="28:44" ht="12.75">
      <c r="AB827" s="1"/>
      <c r="AC827" s="1"/>
      <c r="AD827" s="1"/>
      <c r="AF827" s="1"/>
      <c r="AG827" s="1"/>
      <c r="AH827" s="1"/>
      <c r="AI827" s="1"/>
      <c r="AJ827" s="1"/>
      <c r="AK827" s="1"/>
      <c r="AN827" s="1"/>
      <c r="AO827" s="1"/>
      <c r="AP827" s="1"/>
      <c r="AQ827" s="1"/>
      <c r="AR827" s="1"/>
    </row>
    <row r="828" spans="28:44" ht="12.75">
      <c r="AB828" s="1"/>
      <c r="AC828" s="1"/>
      <c r="AD828" s="1"/>
      <c r="AF828" s="1"/>
      <c r="AG828" s="1"/>
      <c r="AH828" s="1"/>
      <c r="AI828" s="1"/>
      <c r="AJ828" s="1"/>
      <c r="AK828" s="1"/>
      <c r="AN828" s="1"/>
      <c r="AO828" s="1"/>
      <c r="AP828" s="1"/>
      <c r="AQ828" s="1"/>
      <c r="AR828" s="1"/>
    </row>
    <row r="829" spans="28:44" ht="12.75">
      <c r="AB829" s="1"/>
      <c r="AC829" s="1"/>
      <c r="AD829" s="1"/>
      <c r="AF829" s="1"/>
      <c r="AG829" s="1"/>
      <c r="AH829" s="1"/>
      <c r="AI829" s="1"/>
      <c r="AJ829" s="1"/>
      <c r="AK829" s="1"/>
      <c r="AN829" s="1"/>
      <c r="AO829" s="1"/>
      <c r="AP829" s="1"/>
      <c r="AQ829" s="1"/>
      <c r="AR829" s="1"/>
    </row>
    <row r="830" spans="28:44" ht="12.75">
      <c r="AB830" s="1"/>
      <c r="AC830" s="1"/>
      <c r="AD830" s="1"/>
      <c r="AF830" s="1"/>
      <c r="AG830" s="1"/>
      <c r="AH830" s="1"/>
      <c r="AI830" s="1"/>
      <c r="AJ830" s="1"/>
      <c r="AK830" s="1"/>
      <c r="AN830" s="1"/>
      <c r="AO830" s="1"/>
      <c r="AP830" s="1"/>
      <c r="AQ830" s="1"/>
      <c r="AR830" s="1"/>
    </row>
    <row r="831" spans="28:44" ht="12.75">
      <c r="AB831" s="1"/>
      <c r="AC831" s="1"/>
      <c r="AD831" s="1"/>
      <c r="AF831" s="1"/>
      <c r="AG831" s="1"/>
      <c r="AH831" s="1"/>
      <c r="AI831" s="1"/>
      <c r="AJ831" s="1"/>
      <c r="AK831" s="1"/>
      <c r="AN831" s="1"/>
      <c r="AO831" s="1"/>
      <c r="AP831" s="1"/>
      <c r="AQ831" s="1"/>
      <c r="AR831" s="1"/>
    </row>
    <row r="832" spans="28:44" ht="12.75">
      <c r="AB832" s="1"/>
      <c r="AC832" s="1"/>
      <c r="AD832" s="1"/>
      <c r="AF832" s="1"/>
      <c r="AG832" s="1"/>
      <c r="AH832" s="1"/>
      <c r="AI832" s="1"/>
      <c r="AJ832" s="1"/>
      <c r="AK832" s="1"/>
      <c r="AN832" s="1"/>
      <c r="AO832" s="1"/>
      <c r="AP832" s="1"/>
      <c r="AQ832" s="1"/>
      <c r="AR832" s="1"/>
    </row>
    <row r="833" spans="28:44" ht="12.75">
      <c r="AB833" s="1"/>
      <c r="AC833" s="1"/>
      <c r="AD833" s="1"/>
      <c r="AF833" s="1"/>
      <c r="AG833" s="1"/>
      <c r="AH833" s="1"/>
      <c r="AI833" s="1"/>
      <c r="AJ833" s="1"/>
      <c r="AK833" s="1"/>
      <c r="AN833" s="1"/>
      <c r="AO833" s="1"/>
      <c r="AP833" s="1"/>
      <c r="AQ833" s="1"/>
      <c r="AR833" s="1"/>
    </row>
    <row r="834" spans="28:44" ht="12.75">
      <c r="AB834" s="1"/>
      <c r="AC834" s="1"/>
      <c r="AD834" s="1"/>
      <c r="AF834" s="1"/>
      <c r="AG834" s="1"/>
      <c r="AH834" s="1"/>
      <c r="AI834" s="1"/>
      <c r="AJ834" s="1"/>
      <c r="AK834" s="1"/>
      <c r="AN834" s="1"/>
      <c r="AO834" s="1"/>
      <c r="AP834" s="1"/>
      <c r="AQ834" s="1"/>
      <c r="AR834" s="1"/>
    </row>
    <row r="835" spans="28:44" ht="12.75">
      <c r="AB835" s="1"/>
      <c r="AC835" s="1"/>
      <c r="AD835" s="1"/>
      <c r="AF835" s="1"/>
      <c r="AG835" s="1"/>
      <c r="AH835" s="1"/>
      <c r="AI835" s="1"/>
      <c r="AJ835" s="1"/>
      <c r="AK835" s="1"/>
      <c r="AN835" s="1"/>
      <c r="AO835" s="1"/>
      <c r="AP835" s="1"/>
      <c r="AQ835" s="1"/>
      <c r="AR835" s="1"/>
    </row>
    <row r="836" spans="28:44" ht="12.75">
      <c r="AB836" s="1"/>
      <c r="AC836" s="1"/>
      <c r="AD836" s="1"/>
      <c r="AF836" s="1"/>
      <c r="AG836" s="1"/>
      <c r="AH836" s="1"/>
      <c r="AI836" s="1"/>
      <c r="AJ836" s="1"/>
      <c r="AK836" s="1"/>
      <c r="AN836" s="1"/>
      <c r="AO836" s="1"/>
      <c r="AP836" s="1"/>
      <c r="AQ836" s="1"/>
      <c r="AR836" s="1"/>
    </row>
    <row r="837" spans="28:44" ht="12.75">
      <c r="AB837" s="1"/>
      <c r="AC837" s="1"/>
      <c r="AD837" s="1"/>
      <c r="AF837" s="1"/>
      <c r="AG837" s="1"/>
      <c r="AH837" s="1"/>
      <c r="AI837" s="1"/>
      <c r="AJ837" s="1"/>
      <c r="AK837" s="1"/>
      <c r="AN837" s="1"/>
      <c r="AO837" s="1"/>
      <c r="AP837" s="1"/>
      <c r="AQ837" s="1"/>
      <c r="AR837" s="1"/>
    </row>
    <row r="838" spans="28:44" ht="12.75">
      <c r="AB838" s="1"/>
      <c r="AC838" s="1"/>
      <c r="AD838" s="1"/>
      <c r="AF838" s="1"/>
      <c r="AG838" s="1"/>
      <c r="AH838" s="1"/>
      <c r="AI838" s="1"/>
      <c r="AJ838" s="1"/>
      <c r="AK838" s="1"/>
      <c r="AN838" s="1"/>
      <c r="AO838" s="1"/>
      <c r="AP838" s="1"/>
      <c r="AQ838" s="1"/>
      <c r="AR838" s="1"/>
    </row>
    <row r="839" spans="28:44" ht="12.75">
      <c r="AB839" s="1"/>
      <c r="AC839" s="1"/>
      <c r="AD839" s="1"/>
      <c r="AF839" s="1"/>
      <c r="AG839" s="1"/>
      <c r="AH839" s="1"/>
      <c r="AI839" s="1"/>
      <c r="AJ839" s="1"/>
      <c r="AK839" s="1"/>
      <c r="AN839" s="1"/>
      <c r="AO839" s="1"/>
      <c r="AP839" s="1"/>
      <c r="AQ839" s="1"/>
      <c r="AR839" s="1"/>
    </row>
    <row r="840" spans="28:44" ht="12.75">
      <c r="AB840" s="1"/>
      <c r="AC840" s="1"/>
      <c r="AD840" s="1"/>
      <c r="AF840" s="1"/>
      <c r="AG840" s="1"/>
      <c r="AH840" s="1"/>
      <c r="AI840" s="1"/>
      <c r="AJ840" s="1"/>
      <c r="AK840" s="1"/>
      <c r="AN840" s="1"/>
      <c r="AO840" s="1"/>
      <c r="AP840" s="1"/>
      <c r="AQ840" s="1"/>
      <c r="AR840" s="1"/>
    </row>
    <row r="841" spans="28:44" ht="12.75">
      <c r="AB841" s="1"/>
      <c r="AC841" s="1"/>
      <c r="AD841" s="1"/>
      <c r="AF841" s="1"/>
      <c r="AG841" s="1"/>
      <c r="AH841" s="1"/>
      <c r="AI841" s="1"/>
      <c r="AJ841" s="1"/>
      <c r="AK841" s="1"/>
      <c r="AN841" s="1"/>
      <c r="AO841" s="1"/>
      <c r="AP841" s="1"/>
      <c r="AQ841" s="1"/>
      <c r="AR841" s="1"/>
    </row>
    <row r="842" spans="28:44" ht="12.75">
      <c r="AB842" s="1"/>
      <c r="AC842" s="1"/>
      <c r="AD842" s="1"/>
      <c r="AF842" s="1"/>
      <c r="AG842" s="1"/>
      <c r="AH842" s="1"/>
      <c r="AI842" s="1"/>
      <c r="AJ842" s="1"/>
      <c r="AK842" s="1"/>
      <c r="AN842" s="1"/>
      <c r="AO842" s="1"/>
      <c r="AP842" s="1"/>
      <c r="AQ842" s="1"/>
      <c r="AR842" s="1"/>
    </row>
    <row r="843" spans="28:44" ht="12.75">
      <c r="AB843" s="1"/>
      <c r="AC843" s="1"/>
      <c r="AD843" s="1"/>
      <c r="AF843" s="1"/>
      <c r="AG843" s="1"/>
      <c r="AH843" s="1"/>
      <c r="AI843" s="1"/>
      <c r="AJ843" s="1"/>
      <c r="AK843" s="1"/>
      <c r="AN843" s="1"/>
      <c r="AO843" s="1"/>
      <c r="AP843" s="1"/>
      <c r="AQ843" s="1"/>
      <c r="AR843" s="1"/>
    </row>
    <row r="844" spans="28:44" ht="12.75">
      <c r="AB844" s="1"/>
      <c r="AC844" s="1"/>
      <c r="AD844" s="1"/>
      <c r="AF844" s="1"/>
      <c r="AG844" s="1"/>
      <c r="AH844" s="1"/>
      <c r="AI844" s="1"/>
      <c r="AJ844" s="1"/>
      <c r="AK844" s="1"/>
      <c r="AN844" s="1"/>
      <c r="AO844" s="1"/>
      <c r="AP844" s="1"/>
      <c r="AQ844" s="1"/>
      <c r="AR844" s="1"/>
    </row>
    <row r="845" spans="28:44" ht="12.75">
      <c r="AB845" s="1"/>
      <c r="AC845" s="1"/>
      <c r="AD845" s="1"/>
      <c r="AF845" s="1"/>
      <c r="AG845" s="1"/>
      <c r="AH845" s="1"/>
      <c r="AI845" s="1"/>
      <c r="AJ845" s="1"/>
      <c r="AK845" s="1"/>
      <c r="AN845" s="1"/>
      <c r="AO845" s="1"/>
      <c r="AP845" s="1"/>
      <c r="AQ845" s="1"/>
      <c r="AR845" s="1"/>
    </row>
    <row r="846" spans="28:44" ht="12.75">
      <c r="AB846" s="1"/>
      <c r="AC846" s="1"/>
      <c r="AD846" s="1"/>
      <c r="AF846" s="1"/>
      <c r="AG846" s="1"/>
      <c r="AH846" s="1"/>
      <c r="AI846" s="1"/>
      <c r="AJ846" s="1"/>
      <c r="AK846" s="1"/>
      <c r="AN846" s="1"/>
      <c r="AO846" s="1"/>
      <c r="AP846" s="1"/>
      <c r="AQ846" s="1"/>
      <c r="AR846" s="1"/>
    </row>
    <row r="847" spans="28:44" ht="12.75">
      <c r="AB847" s="1"/>
      <c r="AC847" s="1"/>
      <c r="AD847" s="1"/>
      <c r="AF847" s="1"/>
      <c r="AG847" s="1"/>
      <c r="AH847" s="1"/>
      <c r="AI847" s="1"/>
      <c r="AJ847" s="1"/>
      <c r="AK847" s="1"/>
      <c r="AN847" s="1"/>
      <c r="AO847" s="1"/>
      <c r="AP847" s="1"/>
      <c r="AQ847" s="1"/>
      <c r="AR847" s="1"/>
    </row>
    <row r="848" spans="28:44" ht="12.75">
      <c r="AB848" s="1"/>
      <c r="AC848" s="1"/>
      <c r="AD848" s="1"/>
      <c r="AF848" s="1"/>
      <c r="AG848" s="1"/>
      <c r="AH848" s="1"/>
      <c r="AI848" s="1"/>
      <c r="AJ848" s="1"/>
      <c r="AK848" s="1"/>
      <c r="AN848" s="1"/>
      <c r="AO848" s="1"/>
      <c r="AP848" s="1"/>
      <c r="AQ848" s="1"/>
      <c r="AR848" s="1"/>
    </row>
    <row r="849" spans="28:44" ht="12.75">
      <c r="AB849" s="1"/>
      <c r="AC849" s="1"/>
      <c r="AD849" s="1"/>
      <c r="AF849" s="1"/>
      <c r="AG849" s="1"/>
      <c r="AH849" s="1"/>
      <c r="AI849" s="1"/>
      <c r="AJ849" s="1"/>
      <c r="AK849" s="1"/>
      <c r="AN849" s="1"/>
      <c r="AO849" s="1"/>
      <c r="AP849" s="1"/>
      <c r="AQ849" s="1"/>
      <c r="AR849" s="1"/>
    </row>
    <row r="850" spans="28:44" ht="12.75">
      <c r="AB850" s="1"/>
      <c r="AC850" s="1"/>
      <c r="AD850" s="1"/>
      <c r="AF850" s="1"/>
      <c r="AG850" s="1"/>
      <c r="AH850" s="1"/>
      <c r="AI850" s="1"/>
      <c r="AJ850" s="1"/>
      <c r="AK850" s="1"/>
      <c r="AN850" s="1"/>
      <c r="AO850" s="1"/>
      <c r="AP850" s="1"/>
      <c r="AQ850" s="1"/>
      <c r="AR850" s="1"/>
    </row>
    <row r="851" spans="28:44" ht="12.75">
      <c r="AB851" s="1"/>
      <c r="AC851" s="1"/>
      <c r="AD851" s="1"/>
      <c r="AF851" s="1"/>
      <c r="AG851" s="1"/>
      <c r="AH851" s="1"/>
      <c r="AI851" s="1"/>
      <c r="AJ851" s="1"/>
      <c r="AK851" s="1"/>
      <c r="AN851" s="1"/>
      <c r="AO851" s="1"/>
      <c r="AP851" s="1"/>
      <c r="AQ851" s="1"/>
      <c r="AR851" s="1"/>
    </row>
    <row r="852" spans="28:44" ht="12.75">
      <c r="AB852" s="1"/>
      <c r="AC852" s="1"/>
      <c r="AD852" s="1"/>
      <c r="AF852" s="1"/>
      <c r="AG852" s="1"/>
      <c r="AH852" s="1"/>
      <c r="AI852" s="1"/>
      <c r="AJ852" s="1"/>
      <c r="AK852" s="1"/>
      <c r="AN852" s="1"/>
      <c r="AO852" s="1"/>
      <c r="AP852" s="1"/>
      <c r="AQ852" s="1"/>
      <c r="AR852" s="1"/>
    </row>
    <row r="853" spans="28:44" ht="12.75">
      <c r="AB853" s="1"/>
      <c r="AC853" s="1"/>
      <c r="AD853" s="1"/>
      <c r="AF853" s="1"/>
      <c r="AG853" s="1"/>
      <c r="AH853" s="1"/>
      <c r="AI853" s="1"/>
      <c r="AJ853" s="1"/>
      <c r="AK853" s="1"/>
      <c r="AN853" s="1"/>
      <c r="AO853" s="1"/>
      <c r="AP853" s="1"/>
      <c r="AQ853" s="1"/>
      <c r="AR853" s="1"/>
    </row>
    <row r="854" spans="28:44" ht="12.75">
      <c r="AB854" s="1"/>
      <c r="AC854" s="1"/>
      <c r="AD854" s="1"/>
      <c r="AF854" s="1"/>
      <c r="AG854" s="1"/>
      <c r="AH854" s="1"/>
      <c r="AI854" s="1"/>
      <c r="AJ854" s="1"/>
      <c r="AK854" s="1"/>
      <c r="AN854" s="1"/>
      <c r="AO854" s="1"/>
      <c r="AP854" s="1"/>
      <c r="AQ854" s="1"/>
      <c r="AR854" s="1"/>
    </row>
    <row r="855" spans="28:44" ht="12.75">
      <c r="AB855" s="1"/>
      <c r="AC855" s="1"/>
      <c r="AD855" s="1"/>
      <c r="AF855" s="1"/>
      <c r="AG855" s="1"/>
      <c r="AH855" s="1"/>
      <c r="AI855" s="1"/>
      <c r="AJ855" s="1"/>
      <c r="AK855" s="1"/>
      <c r="AN855" s="1"/>
      <c r="AO855" s="1"/>
      <c r="AP855" s="1"/>
      <c r="AQ855" s="1"/>
      <c r="AR855" s="1"/>
    </row>
    <row r="856" spans="28:44" ht="12.75">
      <c r="AB856" s="1"/>
      <c r="AC856" s="1"/>
      <c r="AD856" s="1"/>
      <c r="AF856" s="1"/>
      <c r="AG856" s="1"/>
      <c r="AH856" s="1"/>
      <c r="AI856" s="1"/>
      <c r="AJ856" s="1"/>
      <c r="AK856" s="1"/>
      <c r="AN856" s="1"/>
      <c r="AO856" s="1"/>
      <c r="AP856" s="1"/>
      <c r="AQ856" s="1"/>
      <c r="AR856" s="1"/>
    </row>
    <row r="857" spans="28:44" ht="12.75">
      <c r="AB857" s="1"/>
      <c r="AC857" s="1"/>
      <c r="AD857" s="1"/>
      <c r="AF857" s="1"/>
      <c r="AG857" s="1"/>
      <c r="AH857" s="1"/>
      <c r="AI857" s="1"/>
      <c r="AJ857" s="1"/>
      <c r="AK857" s="1"/>
      <c r="AN857" s="1"/>
      <c r="AO857" s="1"/>
      <c r="AP857" s="1"/>
      <c r="AQ857" s="1"/>
      <c r="AR857" s="1"/>
    </row>
    <row r="858" spans="28:44" ht="12.75">
      <c r="AB858" s="1"/>
      <c r="AC858" s="1"/>
      <c r="AD858" s="1"/>
      <c r="AF858" s="1"/>
      <c r="AG858" s="1"/>
      <c r="AH858" s="1"/>
      <c r="AI858" s="1"/>
      <c r="AJ858" s="1"/>
      <c r="AK858" s="1"/>
      <c r="AN858" s="1"/>
      <c r="AO858" s="1"/>
      <c r="AP858" s="1"/>
      <c r="AQ858" s="1"/>
      <c r="AR858" s="1"/>
    </row>
    <row r="859" spans="28:44" ht="12.75">
      <c r="AB859" s="1"/>
      <c r="AC859" s="1"/>
      <c r="AD859" s="1"/>
      <c r="AF859" s="1"/>
      <c r="AG859" s="1"/>
      <c r="AH859" s="1"/>
      <c r="AI859" s="1"/>
      <c r="AJ859" s="1"/>
      <c r="AK859" s="1"/>
      <c r="AN859" s="1"/>
      <c r="AO859" s="1"/>
      <c r="AP859" s="1"/>
      <c r="AQ859" s="1"/>
      <c r="AR859" s="1"/>
    </row>
    <row r="860" spans="28:44" ht="12.75">
      <c r="AB860" s="1"/>
      <c r="AC860" s="1"/>
      <c r="AD860" s="1"/>
      <c r="AF860" s="1"/>
      <c r="AG860" s="1"/>
      <c r="AH860" s="1"/>
      <c r="AI860" s="1"/>
      <c r="AJ860" s="1"/>
      <c r="AK860" s="1"/>
      <c r="AN860" s="1"/>
      <c r="AO860" s="1"/>
      <c r="AP860" s="1"/>
      <c r="AQ860" s="1"/>
      <c r="AR860" s="1"/>
    </row>
    <row r="861" spans="28:44" ht="12.75">
      <c r="AB861" s="1"/>
      <c r="AC861" s="1"/>
      <c r="AD861" s="1"/>
      <c r="AF861" s="1"/>
      <c r="AG861" s="1"/>
      <c r="AH861" s="1"/>
      <c r="AI861" s="1"/>
      <c r="AJ861" s="1"/>
      <c r="AK861" s="1"/>
      <c r="AN861" s="1"/>
      <c r="AO861" s="1"/>
      <c r="AP861" s="1"/>
      <c r="AQ861" s="1"/>
      <c r="AR861" s="1"/>
    </row>
    <row r="862" spans="28:44" ht="12.75">
      <c r="AB862" s="1"/>
      <c r="AC862" s="1"/>
      <c r="AD862" s="1"/>
      <c r="AF862" s="1"/>
      <c r="AG862" s="1"/>
      <c r="AH862" s="1"/>
      <c r="AI862" s="1"/>
      <c r="AJ862" s="1"/>
      <c r="AK862" s="1"/>
      <c r="AN862" s="1"/>
      <c r="AO862" s="1"/>
      <c r="AP862" s="1"/>
      <c r="AQ862" s="1"/>
      <c r="AR862" s="1"/>
    </row>
    <row r="863" spans="28:44" ht="12.75">
      <c r="AB863" s="1"/>
      <c r="AC863" s="1"/>
      <c r="AD863" s="1"/>
      <c r="AF863" s="1"/>
      <c r="AG863" s="1"/>
      <c r="AH863" s="1"/>
      <c r="AI863" s="1"/>
      <c r="AJ863" s="1"/>
      <c r="AK863" s="1"/>
      <c r="AN863" s="1"/>
      <c r="AO863" s="1"/>
      <c r="AP863" s="1"/>
      <c r="AQ863" s="1"/>
      <c r="AR863" s="1"/>
    </row>
    <row r="864" spans="28:44" ht="12.75">
      <c r="AB864" s="1"/>
      <c r="AC864" s="1"/>
      <c r="AD864" s="1"/>
      <c r="AF864" s="1"/>
      <c r="AG864" s="1"/>
      <c r="AH864" s="1"/>
      <c r="AI864" s="1"/>
      <c r="AJ864" s="1"/>
      <c r="AK864" s="1"/>
      <c r="AN864" s="1"/>
      <c r="AO864" s="1"/>
      <c r="AP864" s="1"/>
      <c r="AQ864" s="1"/>
      <c r="AR864" s="1"/>
    </row>
    <row r="865" spans="28:44" ht="12.75">
      <c r="AB865" s="1"/>
      <c r="AC865" s="1"/>
      <c r="AD865" s="1"/>
      <c r="AF865" s="1"/>
      <c r="AG865" s="1"/>
      <c r="AH865" s="1"/>
      <c r="AI865" s="1"/>
      <c r="AJ865" s="1"/>
      <c r="AK865" s="1"/>
      <c r="AN865" s="1"/>
      <c r="AO865" s="1"/>
      <c r="AP865" s="1"/>
      <c r="AQ865" s="1"/>
      <c r="AR865" s="1"/>
    </row>
    <row r="866" spans="28:44" ht="12.75">
      <c r="AB866" s="1"/>
      <c r="AC866" s="1"/>
      <c r="AD866" s="1"/>
      <c r="AF866" s="1"/>
      <c r="AG866" s="1"/>
      <c r="AH866" s="1"/>
      <c r="AI866" s="1"/>
      <c r="AJ866" s="1"/>
      <c r="AK866" s="1"/>
      <c r="AN866" s="1"/>
      <c r="AO866" s="1"/>
      <c r="AP866" s="1"/>
      <c r="AQ866" s="1"/>
      <c r="AR866" s="1"/>
    </row>
    <row r="867" spans="28:44" ht="12.75">
      <c r="AB867" s="1"/>
      <c r="AC867" s="1"/>
      <c r="AD867" s="1"/>
      <c r="AF867" s="1"/>
      <c r="AG867" s="1"/>
      <c r="AH867" s="1"/>
      <c r="AI867" s="1"/>
      <c r="AJ867" s="1"/>
      <c r="AK867" s="1"/>
      <c r="AN867" s="1"/>
      <c r="AO867" s="1"/>
      <c r="AP867" s="1"/>
      <c r="AQ867" s="1"/>
      <c r="AR867" s="1"/>
    </row>
    <row r="868" spans="28:44" ht="12.75">
      <c r="AB868" s="1"/>
      <c r="AC868" s="1"/>
      <c r="AD868" s="1"/>
      <c r="AF868" s="1"/>
      <c r="AG868" s="1"/>
      <c r="AH868" s="1"/>
      <c r="AI868" s="1"/>
      <c r="AJ868" s="1"/>
      <c r="AK868" s="1"/>
      <c r="AN868" s="1"/>
      <c r="AO868" s="1"/>
      <c r="AP868" s="1"/>
      <c r="AQ868" s="1"/>
      <c r="AR868" s="1"/>
    </row>
    <row r="869" spans="28:44" ht="12.75">
      <c r="AB869" s="1"/>
      <c r="AC869" s="1"/>
      <c r="AD869" s="1"/>
      <c r="AF869" s="1"/>
      <c r="AG869" s="1"/>
      <c r="AH869" s="1"/>
      <c r="AI869" s="1"/>
      <c r="AJ869" s="1"/>
      <c r="AK869" s="1"/>
      <c r="AN869" s="1"/>
      <c r="AO869" s="1"/>
      <c r="AP869" s="1"/>
      <c r="AQ869" s="1"/>
      <c r="AR869" s="1"/>
    </row>
    <row r="870" spans="28:44" ht="12.75">
      <c r="AB870" s="1"/>
      <c r="AC870" s="1"/>
      <c r="AD870" s="1"/>
      <c r="AF870" s="1"/>
      <c r="AG870" s="1"/>
      <c r="AH870" s="1"/>
      <c r="AI870" s="1"/>
      <c r="AJ870" s="1"/>
      <c r="AK870" s="1"/>
      <c r="AN870" s="1"/>
      <c r="AO870" s="1"/>
      <c r="AP870" s="1"/>
      <c r="AQ870" s="1"/>
      <c r="AR870" s="1"/>
    </row>
    <row r="871" spans="28:44" ht="12.75">
      <c r="AB871" s="1"/>
      <c r="AC871" s="1"/>
      <c r="AD871" s="1"/>
      <c r="AF871" s="1"/>
      <c r="AG871" s="1"/>
      <c r="AH871" s="1"/>
      <c r="AI871" s="1"/>
      <c r="AJ871" s="1"/>
      <c r="AK871" s="1"/>
      <c r="AN871" s="1"/>
      <c r="AO871" s="1"/>
      <c r="AP871" s="1"/>
      <c r="AQ871" s="1"/>
      <c r="AR871" s="1"/>
    </row>
    <row r="872" spans="28:44" ht="12.75">
      <c r="AB872" s="1"/>
      <c r="AC872" s="1"/>
      <c r="AD872" s="1"/>
      <c r="AF872" s="1"/>
      <c r="AG872" s="1"/>
      <c r="AH872" s="1"/>
      <c r="AI872" s="1"/>
      <c r="AJ872" s="1"/>
      <c r="AK872" s="1"/>
      <c r="AN872" s="1"/>
      <c r="AO872" s="1"/>
      <c r="AP872" s="1"/>
      <c r="AQ872" s="1"/>
      <c r="AR872" s="1"/>
    </row>
    <row r="873" spans="28:44" ht="12.75">
      <c r="AB873" s="1"/>
      <c r="AC873" s="1"/>
      <c r="AD873" s="1"/>
      <c r="AF873" s="1"/>
      <c r="AG873" s="1"/>
      <c r="AH873" s="1"/>
      <c r="AI873" s="1"/>
      <c r="AJ873" s="1"/>
      <c r="AK873" s="1"/>
      <c r="AN873" s="1"/>
      <c r="AO873" s="1"/>
      <c r="AP873" s="1"/>
      <c r="AQ873" s="1"/>
      <c r="AR873" s="1"/>
    </row>
    <row r="874" spans="28:44" ht="12.75">
      <c r="AB874" s="1"/>
      <c r="AC874" s="1"/>
      <c r="AD874" s="1"/>
      <c r="AF874" s="1"/>
      <c r="AG874" s="1"/>
      <c r="AH874" s="1"/>
      <c r="AI874" s="1"/>
      <c r="AJ874" s="1"/>
      <c r="AK874" s="1"/>
      <c r="AN874" s="1"/>
      <c r="AO874" s="1"/>
      <c r="AP874" s="1"/>
      <c r="AQ874" s="1"/>
      <c r="AR874" s="1"/>
    </row>
    <row r="875" spans="28:44" ht="12.75">
      <c r="AB875" s="1"/>
      <c r="AC875" s="1"/>
      <c r="AD875" s="1"/>
      <c r="AF875" s="1"/>
      <c r="AG875" s="1"/>
      <c r="AH875" s="1"/>
      <c r="AI875" s="1"/>
      <c r="AJ875" s="1"/>
      <c r="AK875" s="1"/>
      <c r="AN875" s="1"/>
      <c r="AO875" s="1"/>
      <c r="AP875" s="1"/>
      <c r="AQ875" s="1"/>
      <c r="AR875" s="1"/>
    </row>
    <row r="876" spans="28:44" ht="12.75">
      <c r="AB876" s="1"/>
      <c r="AC876" s="1"/>
      <c r="AD876" s="1"/>
      <c r="AF876" s="1"/>
      <c r="AG876" s="1"/>
      <c r="AH876" s="1"/>
      <c r="AI876" s="1"/>
      <c r="AJ876" s="1"/>
      <c r="AK876" s="1"/>
      <c r="AN876" s="1"/>
      <c r="AO876" s="1"/>
      <c r="AP876" s="1"/>
      <c r="AQ876" s="1"/>
      <c r="AR876" s="1"/>
    </row>
    <row r="877" spans="28:44" ht="12.75">
      <c r="AB877" s="1"/>
      <c r="AC877" s="1"/>
      <c r="AD877" s="1"/>
      <c r="AF877" s="1"/>
      <c r="AG877" s="1"/>
      <c r="AH877" s="1"/>
      <c r="AI877" s="1"/>
      <c r="AJ877" s="1"/>
      <c r="AK877" s="1"/>
      <c r="AN877" s="1"/>
      <c r="AO877" s="1"/>
      <c r="AP877" s="1"/>
      <c r="AQ877" s="1"/>
      <c r="AR877" s="1"/>
    </row>
    <row r="878" spans="28:44" ht="12.75">
      <c r="AB878" s="1"/>
      <c r="AC878" s="1"/>
      <c r="AD878" s="1"/>
      <c r="AF878" s="1"/>
      <c r="AG878" s="1"/>
      <c r="AH878" s="1"/>
      <c r="AI878" s="1"/>
      <c r="AJ878" s="1"/>
      <c r="AK878" s="1"/>
      <c r="AN878" s="1"/>
      <c r="AO878" s="1"/>
      <c r="AP878" s="1"/>
      <c r="AQ878" s="1"/>
      <c r="AR878" s="1"/>
    </row>
    <row r="879" spans="28:44" ht="12.75">
      <c r="AB879" s="1"/>
      <c r="AC879" s="1"/>
      <c r="AD879" s="1"/>
      <c r="AF879" s="1"/>
      <c r="AG879" s="1"/>
      <c r="AH879" s="1"/>
      <c r="AI879" s="1"/>
      <c r="AJ879" s="1"/>
      <c r="AK879" s="1"/>
      <c r="AN879" s="1"/>
      <c r="AO879" s="1"/>
      <c r="AP879" s="1"/>
      <c r="AQ879" s="1"/>
      <c r="AR879" s="1"/>
    </row>
    <row r="880" spans="28:44" ht="12.75">
      <c r="AB880" s="1"/>
      <c r="AC880" s="1"/>
      <c r="AD880" s="1"/>
      <c r="AF880" s="1"/>
      <c r="AG880" s="1"/>
      <c r="AH880" s="1"/>
      <c r="AI880" s="1"/>
      <c r="AJ880" s="1"/>
      <c r="AK880" s="1"/>
      <c r="AN880" s="1"/>
      <c r="AO880" s="1"/>
      <c r="AP880" s="1"/>
      <c r="AQ880" s="1"/>
      <c r="AR880" s="1"/>
    </row>
    <row r="881" spans="28:44" ht="12.75">
      <c r="AB881" s="1"/>
      <c r="AC881" s="1"/>
      <c r="AD881" s="1"/>
      <c r="AF881" s="1"/>
      <c r="AG881" s="1"/>
      <c r="AH881" s="1"/>
      <c r="AI881" s="1"/>
      <c r="AJ881" s="1"/>
      <c r="AK881" s="1"/>
      <c r="AN881" s="1"/>
      <c r="AO881" s="1"/>
      <c r="AP881" s="1"/>
      <c r="AQ881" s="1"/>
      <c r="AR881" s="1"/>
    </row>
    <row r="882" spans="28:44" ht="12.75">
      <c r="AB882" s="1"/>
      <c r="AC882" s="1"/>
      <c r="AD882" s="1"/>
      <c r="AF882" s="1"/>
      <c r="AG882" s="1"/>
      <c r="AH882" s="1"/>
      <c r="AI882" s="1"/>
      <c r="AJ882" s="1"/>
      <c r="AK882" s="1"/>
      <c r="AN882" s="1"/>
      <c r="AO882" s="1"/>
      <c r="AP882" s="1"/>
      <c r="AQ882" s="1"/>
      <c r="AR882" s="1"/>
    </row>
    <row r="883" spans="28:44" ht="12.75">
      <c r="AB883" s="1"/>
      <c r="AC883" s="1"/>
      <c r="AD883" s="1"/>
      <c r="AF883" s="1"/>
      <c r="AG883" s="1"/>
      <c r="AH883" s="1"/>
      <c r="AI883" s="1"/>
      <c r="AJ883" s="1"/>
      <c r="AK883" s="1"/>
      <c r="AN883" s="1"/>
      <c r="AO883" s="1"/>
      <c r="AP883" s="1"/>
      <c r="AQ883" s="1"/>
      <c r="AR883" s="1"/>
    </row>
    <row r="884" spans="28:44" ht="12.75">
      <c r="AB884" s="1"/>
      <c r="AC884" s="1"/>
      <c r="AD884" s="1"/>
      <c r="AF884" s="1"/>
      <c r="AG884" s="1"/>
      <c r="AH884" s="1"/>
      <c r="AI884" s="1"/>
      <c r="AJ884" s="1"/>
      <c r="AK884" s="1"/>
      <c r="AN884" s="1"/>
      <c r="AO884" s="1"/>
      <c r="AP884" s="1"/>
      <c r="AQ884" s="1"/>
      <c r="AR884" s="1"/>
    </row>
    <row r="885" spans="28:44" ht="12.75">
      <c r="AB885" s="1"/>
      <c r="AC885" s="1"/>
      <c r="AD885" s="1"/>
      <c r="AF885" s="1"/>
      <c r="AG885" s="1"/>
      <c r="AH885" s="1"/>
      <c r="AI885" s="1"/>
      <c r="AJ885" s="1"/>
      <c r="AK885" s="1"/>
      <c r="AN885" s="1"/>
      <c r="AO885" s="1"/>
      <c r="AP885" s="1"/>
      <c r="AQ885" s="1"/>
      <c r="AR885" s="1"/>
    </row>
    <row r="886" spans="28:44" ht="12.75">
      <c r="AB886" s="1"/>
      <c r="AC886" s="1"/>
      <c r="AD886" s="1"/>
      <c r="AF886" s="1"/>
      <c r="AG886" s="1"/>
      <c r="AH886" s="1"/>
      <c r="AI886" s="1"/>
      <c r="AJ886" s="1"/>
      <c r="AK886" s="1"/>
      <c r="AN886" s="1"/>
      <c r="AO886" s="1"/>
      <c r="AP886" s="1"/>
      <c r="AQ886" s="1"/>
      <c r="AR886" s="1"/>
    </row>
    <row r="887" spans="28:44" ht="12.75">
      <c r="AB887" s="1"/>
      <c r="AC887" s="1"/>
      <c r="AD887" s="1"/>
      <c r="AF887" s="1"/>
      <c r="AG887" s="1"/>
      <c r="AH887" s="1"/>
      <c r="AI887" s="1"/>
      <c r="AJ887" s="1"/>
      <c r="AK887" s="1"/>
      <c r="AN887" s="1"/>
      <c r="AO887" s="1"/>
      <c r="AP887" s="1"/>
      <c r="AQ887" s="1"/>
      <c r="AR887" s="1"/>
    </row>
    <row r="888" spans="28:44" ht="12.75">
      <c r="AB888" s="1"/>
      <c r="AC888" s="1"/>
      <c r="AD888" s="1"/>
      <c r="AF888" s="1"/>
      <c r="AG888" s="1"/>
      <c r="AH888" s="1"/>
      <c r="AI888" s="1"/>
      <c r="AJ888" s="1"/>
      <c r="AK888" s="1"/>
      <c r="AN888" s="1"/>
      <c r="AO888" s="1"/>
      <c r="AP888" s="1"/>
      <c r="AQ888" s="1"/>
      <c r="AR888" s="1"/>
    </row>
    <row r="889" spans="28:44" ht="12.75">
      <c r="AB889" s="1"/>
      <c r="AC889" s="1"/>
      <c r="AD889" s="1"/>
      <c r="AF889" s="1"/>
      <c r="AG889" s="1"/>
      <c r="AH889" s="1"/>
      <c r="AI889" s="1"/>
      <c r="AJ889" s="1"/>
      <c r="AK889" s="1"/>
      <c r="AN889" s="1"/>
      <c r="AO889" s="1"/>
      <c r="AP889" s="1"/>
      <c r="AQ889" s="1"/>
      <c r="AR889" s="1"/>
    </row>
    <row r="890" spans="28:44" ht="12.75">
      <c r="AB890" s="1"/>
      <c r="AC890" s="1"/>
      <c r="AD890" s="1"/>
      <c r="AF890" s="1"/>
      <c r="AG890" s="1"/>
      <c r="AH890" s="1"/>
      <c r="AI890" s="1"/>
      <c r="AJ890" s="1"/>
      <c r="AK890" s="1"/>
      <c r="AN890" s="1"/>
      <c r="AO890" s="1"/>
      <c r="AP890" s="1"/>
      <c r="AQ890" s="1"/>
      <c r="AR890" s="1"/>
    </row>
    <row r="891" spans="28:44" ht="12.75">
      <c r="AB891" s="1"/>
      <c r="AC891" s="1"/>
      <c r="AD891" s="1"/>
      <c r="AF891" s="1"/>
      <c r="AG891" s="1"/>
      <c r="AH891" s="1"/>
      <c r="AI891" s="1"/>
      <c r="AJ891" s="1"/>
      <c r="AK891" s="1"/>
      <c r="AN891" s="1"/>
      <c r="AO891" s="1"/>
      <c r="AP891" s="1"/>
      <c r="AQ891" s="1"/>
      <c r="AR891" s="1"/>
    </row>
    <row r="892" spans="28:44" ht="12.75">
      <c r="AB892" s="1"/>
      <c r="AC892" s="1"/>
      <c r="AD892" s="1"/>
      <c r="AF892" s="1"/>
      <c r="AG892" s="1"/>
      <c r="AH892" s="1"/>
      <c r="AI892" s="1"/>
      <c r="AJ892" s="1"/>
      <c r="AK892" s="1"/>
      <c r="AN892" s="1"/>
      <c r="AO892" s="1"/>
      <c r="AP892" s="1"/>
      <c r="AQ892" s="1"/>
      <c r="AR892" s="1"/>
    </row>
    <row r="893" spans="28:44" ht="12.75">
      <c r="AB893" s="1"/>
      <c r="AC893" s="1"/>
      <c r="AD893" s="1"/>
      <c r="AF893" s="1"/>
      <c r="AG893" s="1"/>
      <c r="AH893" s="1"/>
      <c r="AI893" s="1"/>
      <c r="AJ893" s="1"/>
      <c r="AK893" s="1"/>
      <c r="AN893" s="1"/>
      <c r="AO893" s="1"/>
      <c r="AP893" s="1"/>
      <c r="AQ893" s="1"/>
      <c r="AR893" s="1"/>
    </row>
    <row r="894" spans="28:44" ht="12.75">
      <c r="AB894" s="1"/>
      <c r="AC894" s="1"/>
      <c r="AD894" s="1"/>
      <c r="AF894" s="1"/>
      <c r="AG894" s="1"/>
      <c r="AH894" s="1"/>
      <c r="AI894" s="1"/>
      <c r="AJ894" s="1"/>
      <c r="AK894" s="1"/>
      <c r="AN894" s="1"/>
      <c r="AO894" s="1"/>
      <c r="AP894" s="1"/>
      <c r="AQ894" s="1"/>
      <c r="AR894" s="1"/>
    </row>
    <row r="895" spans="28:44" ht="12.75">
      <c r="AB895" s="1"/>
      <c r="AC895" s="1"/>
      <c r="AD895" s="1"/>
      <c r="AF895" s="1"/>
      <c r="AG895" s="1"/>
      <c r="AH895" s="1"/>
      <c r="AI895" s="1"/>
      <c r="AJ895" s="1"/>
      <c r="AK895" s="1"/>
      <c r="AN895" s="1"/>
      <c r="AO895" s="1"/>
      <c r="AP895" s="1"/>
      <c r="AQ895" s="1"/>
      <c r="AR895" s="1"/>
    </row>
    <row r="896" spans="28:44" ht="12.75">
      <c r="AB896" s="1"/>
      <c r="AC896" s="1"/>
      <c r="AD896" s="1"/>
      <c r="AF896" s="1"/>
      <c r="AG896" s="1"/>
      <c r="AH896" s="1"/>
      <c r="AI896" s="1"/>
      <c r="AJ896" s="1"/>
      <c r="AK896" s="1"/>
      <c r="AN896" s="1"/>
      <c r="AO896" s="1"/>
      <c r="AP896" s="1"/>
      <c r="AQ896" s="1"/>
      <c r="AR896" s="1"/>
    </row>
    <row r="897" spans="28:44" ht="12.75">
      <c r="AB897" s="1"/>
      <c r="AC897" s="1"/>
      <c r="AD897" s="1"/>
      <c r="AF897" s="1"/>
      <c r="AG897" s="1"/>
      <c r="AH897" s="1"/>
      <c r="AI897" s="1"/>
      <c r="AJ897" s="1"/>
      <c r="AK897" s="1"/>
      <c r="AN897" s="1"/>
      <c r="AO897" s="1"/>
      <c r="AP897" s="1"/>
      <c r="AQ897" s="1"/>
      <c r="AR897" s="1"/>
    </row>
    <row r="898" spans="28:44" ht="12.75">
      <c r="AB898" s="1"/>
      <c r="AC898" s="1"/>
      <c r="AD898" s="1"/>
      <c r="AF898" s="1"/>
      <c r="AG898" s="1"/>
      <c r="AH898" s="1"/>
      <c r="AI898" s="1"/>
      <c r="AJ898" s="1"/>
      <c r="AK898" s="1"/>
      <c r="AN898" s="1"/>
      <c r="AO898" s="1"/>
      <c r="AP898" s="1"/>
      <c r="AQ898" s="1"/>
      <c r="AR898" s="1"/>
    </row>
    <row r="899" spans="28:44" ht="12.75">
      <c r="AB899" s="1"/>
      <c r="AC899" s="1"/>
      <c r="AD899" s="1"/>
      <c r="AF899" s="1"/>
      <c r="AG899" s="1"/>
      <c r="AH899" s="1"/>
      <c r="AI899" s="1"/>
      <c r="AJ899" s="1"/>
      <c r="AK899" s="1"/>
      <c r="AN899" s="1"/>
      <c r="AO899" s="1"/>
      <c r="AP899" s="1"/>
      <c r="AQ899" s="1"/>
      <c r="AR899" s="1"/>
    </row>
    <row r="900" spans="28:44" ht="12.75">
      <c r="AB900" s="1"/>
      <c r="AC900" s="1"/>
      <c r="AD900" s="1"/>
      <c r="AF900" s="1"/>
      <c r="AG900" s="1"/>
      <c r="AH900" s="1"/>
      <c r="AI900" s="1"/>
      <c r="AJ900" s="1"/>
      <c r="AK900" s="1"/>
      <c r="AN900" s="1"/>
      <c r="AO900" s="1"/>
      <c r="AP900" s="1"/>
      <c r="AQ900" s="1"/>
      <c r="AR900" s="1"/>
    </row>
    <row r="901" spans="28:44" ht="12.75">
      <c r="AB901" s="1"/>
      <c r="AC901" s="1"/>
      <c r="AD901" s="1"/>
      <c r="AF901" s="1"/>
      <c r="AG901" s="1"/>
      <c r="AH901" s="1"/>
      <c r="AI901" s="1"/>
      <c r="AJ901" s="1"/>
      <c r="AK901" s="1"/>
      <c r="AN901" s="1"/>
      <c r="AO901" s="1"/>
      <c r="AP901" s="1"/>
      <c r="AQ901" s="1"/>
      <c r="AR901" s="1"/>
    </row>
    <row r="902" spans="28:44" ht="12.75">
      <c r="AB902" s="1"/>
      <c r="AC902" s="1"/>
      <c r="AD902" s="1"/>
      <c r="AF902" s="1"/>
      <c r="AG902" s="1"/>
      <c r="AH902" s="1"/>
      <c r="AI902" s="1"/>
      <c r="AJ902" s="1"/>
      <c r="AK902" s="1"/>
      <c r="AN902" s="1"/>
      <c r="AO902" s="1"/>
      <c r="AP902" s="1"/>
      <c r="AQ902" s="1"/>
      <c r="AR902" s="1"/>
    </row>
    <row r="903" spans="28:44" ht="12.75">
      <c r="AB903" s="1"/>
      <c r="AC903" s="1"/>
      <c r="AD903" s="1"/>
      <c r="AF903" s="1"/>
      <c r="AG903" s="1"/>
      <c r="AH903" s="1"/>
      <c r="AI903" s="1"/>
      <c r="AJ903" s="1"/>
      <c r="AK903" s="1"/>
      <c r="AN903" s="1"/>
      <c r="AO903" s="1"/>
      <c r="AP903" s="1"/>
      <c r="AQ903" s="1"/>
      <c r="AR903" s="1"/>
    </row>
    <row r="904" spans="28:44" ht="12.75">
      <c r="AB904" s="1"/>
      <c r="AC904" s="1"/>
      <c r="AD904" s="1"/>
      <c r="AF904" s="1"/>
      <c r="AG904" s="1"/>
      <c r="AH904" s="1"/>
      <c r="AI904" s="1"/>
      <c r="AJ904" s="1"/>
      <c r="AK904" s="1"/>
      <c r="AN904" s="1"/>
      <c r="AO904" s="1"/>
      <c r="AP904" s="1"/>
      <c r="AQ904" s="1"/>
      <c r="AR904" s="1"/>
    </row>
    <row r="905" spans="28:44" ht="12.75">
      <c r="AB905" s="1"/>
      <c r="AC905" s="1"/>
      <c r="AD905" s="1"/>
      <c r="AF905" s="1"/>
      <c r="AG905" s="1"/>
      <c r="AH905" s="1"/>
      <c r="AI905" s="1"/>
      <c r="AJ905" s="1"/>
      <c r="AK905" s="1"/>
      <c r="AN905" s="1"/>
      <c r="AO905" s="1"/>
      <c r="AP905" s="1"/>
      <c r="AQ905" s="1"/>
      <c r="AR905" s="1"/>
    </row>
    <row r="906" spans="28:44" ht="12.75">
      <c r="AB906" s="1"/>
      <c r="AC906" s="1"/>
      <c r="AD906" s="1"/>
      <c r="AF906" s="1"/>
      <c r="AG906" s="1"/>
      <c r="AH906" s="1"/>
      <c r="AI906" s="1"/>
      <c r="AJ906" s="1"/>
      <c r="AK906" s="1"/>
      <c r="AN906" s="1"/>
      <c r="AO906" s="1"/>
      <c r="AP906" s="1"/>
      <c r="AQ906" s="1"/>
      <c r="AR906" s="1"/>
    </row>
    <row r="907" spans="28:44" ht="12.75">
      <c r="AB907" s="1"/>
      <c r="AC907" s="1"/>
      <c r="AD907" s="1"/>
      <c r="AF907" s="1"/>
      <c r="AG907" s="1"/>
      <c r="AH907" s="1"/>
      <c r="AI907" s="1"/>
      <c r="AJ907" s="1"/>
      <c r="AK907" s="1"/>
      <c r="AN907" s="1"/>
      <c r="AO907" s="1"/>
      <c r="AP907" s="1"/>
      <c r="AQ907" s="1"/>
      <c r="AR907" s="1"/>
    </row>
    <row r="908" spans="28:44" ht="12.75">
      <c r="AB908" s="1"/>
      <c r="AC908" s="1"/>
      <c r="AD908" s="1"/>
      <c r="AF908" s="1"/>
      <c r="AG908" s="1"/>
      <c r="AH908" s="1"/>
      <c r="AI908" s="1"/>
      <c r="AJ908" s="1"/>
      <c r="AK908" s="1"/>
      <c r="AN908" s="1"/>
      <c r="AO908" s="1"/>
      <c r="AP908" s="1"/>
      <c r="AQ908" s="1"/>
      <c r="AR908" s="1"/>
    </row>
    <row r="909" spans="28:44" ht="12.75">
      <c r="AB909" s="1"/>
      <c r="AC909" s="1"/>
      <c r="AD909" s="1"/>
      <c r="AF909" s="1"/>
      <c r="AG909" s="1"/>
      <c r="AH909" s="1"/>
      <c r="AI909" s="1"/>
      <c r="AJ909" s="1"/>
      <c r="AK909" s="1"/>
      <c r="AN909" s="1"/>
      <c r="AO909" s="1"/>
      <c r="AP909" s="1"/>
      <c r="AQ909" s="1"/>
      <c r="AR909" s="1"/>
    </row>
    <row r="910" spans="28:44" ht="12.75">
      <c r="AB910" s="1"/>
      <c r="AC910" s="1"/>
      <c r="AD910" s="1"/>
      <c r="AF910" s="1"/>
      <c r="AG910" s="1"/>
      <c r="AH910" s="1"/>
      <c r="AI910" s="1"/>
      <c r="AJ910" s="1"/>
      <c r="AK910" s="1"/>
      <c r="AN910" s="1"/>
      <c r="AO910" s="1"/>
      <c r="AP910" s="1"/>
      <c r="AQ910" s="1"/>
      <c r="AR910" s="1"/>
    </row>
    <row r="911" spans="28:44" ht="12.75">
      <c r="AB911" s="1"/>
      <c r="AC911" s="1"/>
      <c r="AD911" s="1"/>
      <c r="AF911" s="1"/>
      <c r="AG911" s="1"/>
      <c r="AH911" s="1"/>
      <c r="AI911" s="1"/>
      <c r="AJ911" s="1"/>
      <c r="AK911" s="1"/>
      <c r="AN911" s="1"/>
      <c r="AO911" s="1"/>
      <c r="AP911" s="1"/>
      <c r="AQ911" s="1"/>
      <c r="AR911" s="1"/>
    </row>
    <row r="912" spans="28:44" ht="12.75">
      <c r="AB912" s="1"/>
      <c r="AC912" s="1"/>
      <c r="AD912" s="1"/>
      <c r="AF912" s="1"/>
      <c r="AG912" s="1"/>
      <c r="AH912" s="1"/>
      <c r="AI912" s="1"/>
      <c r="AJ912" s="1"/>
      <c r="AK912" s="1"/>
      <c r="AN912" s="1"/>
      <c r="AO912" s="1"/>
      <c r="AP912" s="1"/>
      <c r="AQ912" s="1"/>
      <c r="AR912" s="1"/>
    </row>
    <row r="913" spans="28:44" ht="12.75">
      <c r="AB913" s="1"/>
      <c r="AC913" s="1"/>
      <c r="AD913" s="1"/>
      <c r="AF913" s="1"/>
      <c r="AG913" s="1"/>
      <c r="AH913" s="1"/>
      <c r="AI913" s="1"/>
      <c r="AJ913" s="1"/>
      <c r="AK913" s="1"/>
      <c r="AN913" s="1"/>
      <c r="AO913" s="1"/>
      <c r="AP913" s="1"/>
      <c r="AQ913" s="1"/>
      <c r="AR913" s="1"/>
    </row>
    <row r="914" spans="28:44" ht="12.75">
      <c r="AB914" s="1"/>
      <c r="AC914" s="1"/>
      <c r="AD914" s="1"/>
      <c r="AF914" s="1"/>
      <c r="AG914" s="1"/>
      <c r="AH914" s="1"/>
      <c r="AI914" s="1"/>
      <c r="AJ914" s="1"/>
      <c r="AK914" s="1"/>
      <c r="AN914" s="1"/>
      <c r="AO914" s="1"/>
      <c r="AP914" s="1"/>
      <c r="AQ914" s="1"/>
      <c r="AR914" s="1"/>
    </row>
    <row r="915" spans="28:44" ht="12.75">
      <c r="AB915" s="1"/>
      <c r="AC915" s="1"/>
      <c r="AD915" s="1"/>
      <c r="AF915" s="1"/>
      <c r="AG915" s="1"/>
      <c r="AH915" s="1"/>
      <c r="AI915" s="1"/>
      <c r="AJ915" s="1"/>
      <c r="AK915" s="1"/>
      <c r="AN915" s="1"/>
      <c r="AO915" s="1"/>
      <c r="AP915" s="1"/>
      <c r="AQ915" s="1"/>
      <c r="AR915" s="1"/>
    </row>
    <row r="916" spans="28:44" ht="12.75">
      <c r="AB916" s="1"/>
      <c r="AC916" s="1"/>
      <c r="AD916" s="1"/>
      <c r="AF916" s="1"/>
      <c r="AG916" s="1"/>
      <c r="AH916" s="1"/>
      <c r="AI916" s="1"/>
      <c r="AJ916" s="1"/>
      <c r="AK916" s="1"/>
      <c r="AN916" s="1"/>
      <c r="AO916" s="1"/>
      <c r="AP916" s="1"/>
      <c r="AQ916" s="1"/>
      <c r="AR916" s="1"/>
    </row>
    <row r="917" spans="28:44" ht="12.75">
      <c r="AB917" s="1"/>
      <c r="AC917" s="1"/>
      <c r="AD917" s="1"/>
      <c r="AF917" s="1"/>
      <c r="AG917" s="1"/>
      <c r="AH917" s="1"/>
      <c r="AI917" s="1"/>
      <c r="AJ917" s="1"/>
      <c r="AK917" s="1"/>
      <c r="AN917" s="1"/>
      <c r="AO917" s="1"/>
      <c r="AP917" s="1"/>
      <c r="AQ917" s="1"/>
      <c r="AR917" s="1"/>
    </row>
    <row r="918" spans="28:44" ht="12.75">
      <c r="AB918" s="1"/>
      <c r="AC918" s="1"/>
      <c r="AD918" s="1"/>
      <c r="AF918" s="1"/>
      <c r="AG918" s="1"/>
      <c r="AH918" s="1"/>
      <c r="AI918" s="1"/>
      <c r="AJ918" s="1"/>
      <c r="AK918" s="1"/>
      <c r="AN918" s="1"/>
      <c r="AO918" s="1"/>
      <c r="AP918" s="1"/>
      <c r="AQ918" s="1"/>
      <c r="AR918" s="1"/>
    </row>
    <row r="919" spans="28:44" ht="12.75">
      <c r="AB919" s="1"/>
      <c r="AC919" s="1"/>
      <c r="AD919" s="1"/>
      <c r="AF919" s="1"/>
      <c r="AG919" s="1"/>
      <c r="AH919" s="1"/>
      <c r="AI919" s="1"/>
      <c r="AJ919" s="1"/>
      <c r="AK919" s="1"/>
      <c r="AN919" s="1"/>
      <c r="AO919" s="1"/>
      <c r="AP919" s="1"/>
      <c r="AQ919" s="1"/>
      <c r="AR919" s="1"/>
    </row>
    <row r="920" spans="28:44" ht="12.75">
      <c r="AB920" s="1"/>
      <c r="AC920" s="1"/>
      <c r="AD920" s="1"/>
      <c r="AF920" s="1"/>
      <c r="AG920" s="1"/>
      <c r="AH920" s="1"/>
      <c r="AI920" s="1"/>
      <c r="AJ920" s="1"/>
      <c r="AK920" s="1"/>
      <c r="AN920" s="1"/>
      <c r="AO920" s="1"/>
      <c r="AP920" s="1"/>
      <c r="AQ920" s="1"/>
      <c r="AR920" s="1"/>
    </row>
    <row r="921" spans="28:44" ht="12.75">
      <c r="AB921" s="1"/>
      <c r="AC921" s="1"/>
      <c r="AD921" s="1"/>
      <c r="AF921" s="1"/>
      <c r="AG921" s="1"/>
      <c r="AH921" s="1"/>
      <c r="AI921" s="1"/>
      <c r="AJ921" s="1"/>
      <c r="AK921" s="1"/>
      <c r="AN921" s="1"/>
      <c r="AO921" s="1"/>
      <c r="AP921" s="1"/>
      <c r="AQ921" s="1"/>
      <c r="AR921" s="1"/>
    </row>
    <row r="922" spans="28:44" ht="12.75">
      <c r="AB922" s="1"/>
      <c r="AC922" s="1"/>
      <c r="AD922" s="1"/>
      <c r="AF922" s="1"/>
      <c r="AG922" s="1"/>
      <c r="AH922" s="1"/>
      <c r="AI922" s="1"/>
      <c r="AJ922" s="1"/>
      <c r="AK922" s="1"/>
      <c r="AN922" s="1"/>
      <c r="AO922" s="1"/>
      <c r="AP922" s="1"/>
      <c r="AQ922" s="1"/>
      <c r="AR922" s="1"/>
    </row>
    <row r="923" spans="28:44" ht="12.75">
      <c r="AB923" s="1"/>
      <c r="AC923" s="1"/>
      <c r="AD923" s="1"/>
      <c r="AF923" s="1"/>
      <c r="AG923" s="1"/>
      <c r="AH923" s="1"/>
      <c r="AI923" s="1"/>
      <c r="AJ923" s="1"/>
      <c r="AK923" s="1"/>
      <c r="AN923" s="1"/>
      <c r="AO923" s="1"/>
      <c r="AP923" s="1"/>
      <c r="AQ923" s="1"/>
      <c r="AR923" s="1"/>
    </row>
    <row r="924" spans="28:44" ht="12.75">
      <c r="AB924" s="1"/>
      <c r="AC924" s="1"/>
      <c r="AD924" s="1"/>
      <c r="AF924" s="1"/>
      <c r="AG924" s="1"/>
      <c r="AH924" s="1"/>
      <c r="AI924" s="1"/>
      <c r="AJ924" s="1"/>
      <c r="AK924" s="1"/>
      <c r="AN924" s="1"/>
      <c r="AO924" s="1"/>
      <c r="AP924" s="1"/>
      <c r="AQ924" s="1"/>
      <c r="AR924" s="1"/>
    </row>
    <row r="925" spans="28:44" ht="12.75">
      <c r="AB925" s="1"/>
      <c r="AC925" s="1"/>
      <c r="AD925" s="1"/>
      <c r="AF925" s="1"/>
      <c r="AG925" s="1"/>
      <c r="AH925" s="1"/>
      <c r="AI925" s="1"/>
      <c r="AJ925" s="1"/>
      <c r="AK925" s="1"/>
      <c r="AN925" s="1"/>
      <c r="AO925" s="1"/>
      <c r="AP925" s="1"/>
      <c r="AQ925" s="1"/>
      <c r="AR925" s="1"/>
    </row>
    <row r="926" spans="28:44" ht="12.75">
      <c r="AB926" s="1"/>
      <c r="AC926" s="1"/>
      <c r="AD926" s="1"/>
      <c r="AF926" s="1"/>
      <c r="AG926" s="1"/>
      <c r="AH926" s="1"/>
      <c r="AI926" s="1"/>
      <c r="AJ926" s="1"/>
      <c r="AK926" s="1"/>
      <c r="AN926" s="1"/>
      <c r="AO926" s="1"/>
      <c r="AP926" s="1"/>
      <c r="AQ926" s="1"/>
      <c r="AR926" s="1"/>
    </row>
    <row r="927" spans="28:44" ht="12.75">
      <c r="AB927" s="1"/>
      <c r="AC927" s="1"/>
      <c r="AD927" s="1"/>
      <c r="AF927" s="1"/>
      <c r="AG927" s="1"/>
      <c r="AH927" s="1"/>
      <c r="AI927" s="1"/>
      <c r="AJ927" s="1"/>
      <c r="AK927" s="1"/>
      <c r="AN927" s="1"/>
      <c r="AO927" s="1"/>
      <c r="AP927" s="1"/>
      <c r="AQ927" s="1"/>
      <c r="AR927" s="1"/>
    </row>
    <row r="928" spans="28:44" ht="12.75">
      <c r="AB928" s="1"/>
      <c r="AC928" s="1"/>
      <c r="AD928" s="1"/>
      <c r="AF928" s="1"/>
      <c r="AG928" s="1"/>
      <c r="AH928" s="1"/>
      <c r="AI928" s="1"/>
      <c r="AJ928" s="1"/>
      <c r="AK928" s="1"/>
      <c r="AN928" s="1"/>
      <c r="AO928" s="1"/>
      <c r="AP928" s="1"/>
      <c r="AQ928" s="1"/>
      <c r="AR928" s="1"/>
    </row>
    <row r="929" spans="28:44" ht="12.75">
      <c r="AB929" s="1"/>
      <c r="AC929" s="1"/>
      <c r="AD929" s="1"/>
      <c r="AF929" s="1"/>
      <c r="AG929" s="1"/>
      <c r="AH929" s="1"/>
      <c r="AI929" s="1"/>
      <c r="AJ929" s="1"/>
      <c r="AK929" s="1"/>
      <c r="AN929" s="1"/>
      <c r="AO929" s="1"/>
      <c r="AP929" s="1"/>
      <c r="AQ929" s="1"/>
      <c r="AR929" s="1"/>
    </row>
    <row r="930" spans="28:44" ht="12.75">
      <c r="AB930" s="1"/>
      <c r="AC930" s="1"/>
      <c r="AD930" s="1"/>
      <c r="AF930" s="1"/>
      <c r="AG930" s="1"/>
      <c r="AH930" s="1"/>
      <c r="AI930" s="1"/>
      <c r="AJ930" s="1"/>
      <c r="AK930" s="1"/>
      <c r="AN930" s="1"/>
      <c r="AO930" s="1"/>
      <c r="AP930" s="1"/>
      <c r="AQ930" s="1"/>
      <c r="AR930" s="1"/>
    </row>
    <row r="931" spans="28:44" ht="12.75">
      <c r="AB931" s="1"/>
      <c r="AC931" s="1"/>
      <c r="AD931" s="1"/>
      <c r="AF931" s="1"/>
      <c r="AG931" s="1"/>
      <c r="AH931" s="1"/>
      <c r="AI931" s="1"/>
      <c r="AJ931" s="1"/>
      <c r="AK931" s="1"/>
      <c r="AN931" s="1"/>
      <c r="AO931" s="1"/>
      <c r="AP931" s="1"/>
      <c r="AQ931" s="1"/>
      <c r="AR931" s="1"/>
    </row>
    <row r="932" spans="28:44" ht="12.75">
      <c r="AB932" s="1"/>
      <c r="AC932" s="1"/>
      <c r="AD932" s="1"/>
      <c r="AF932" s="1"/>
      <c r="AG932" s="1"/>
      <c r="AH932" s="1"/>
      <c r="AI932" s="1"/>
      <c r="AJ932" s="1"/>
      <c r="AK932" s="1"/>
      <c r="AN932" s="1"/>
      <c r="AO932" s="1"/>
      <c r="AP932" s="1"/>
      <c r="AQ932" s="1"/>
      <c r="AR932" s="1"/>
    </row>
    <row r="933" spans="28:44" ht="12.75">
      <c r="AB933" s="1"/>
      <c r="AC933" s="1"/>
      <c r="AD933" s="1"/>
      <c r="AF933" s="1"/>
      <c r="AG933" s="1"/>
      <c r="AH933" s="1"/>
      <c r="AI933" s="1"/>
      <c r="AJ933" s="1"/>
      <c r="AK933" s="1"/>
      <c r="AN933" s="1"/>
      <c r="AO933" s="1"/>
      <c r="AP933" s="1"/>
      <c r="AQ933" s="1"/>
      <c r="AR933" s="1"/>
    </row>
    <row r="934" spans="28:44" ht="12.75">
      <c r="AB934" s="1"/>
      <c r="AC934" s="1"/>
      <c r="AD934" s="1"/>
      <c r="AF934" s="1"/>
      <c r="AG934" s="1"/>
      <c r="AH934" s="1"/>
      <c r="AI934" s="1"/>
      <c r="AJ934" s="1"/>
      <c r="AK934" s="1"/>
      <c r="AN934" s="1"/>
      <c r="AO934" s="1"/>
      <c r="AP934" s="1"/>
      <c r="AQ934" s="1"/>
      <c r="AR934" s="1"/>
    </row>
    <row r="935" spans="28:44" ht="12.75">
      <c r="AB935" s="1"/>
      <c r="AC935" s="1"/>
      <c r="AD935" s="1"/>
      <c r="AF935" s="1"/>
      <c r="AG935" s="1"/>
      <c r="AH935" s="1"/>
      <c r="AI935" s="1"/>
      <c r="AJ935" s="1"/>
      <c r="AK935" s="1"/>
      <c r="AN935" s="1"/>
      <c r="AO935" s="1"/>
      <c r="AP935" s="1"/>
      <c r="AQ935" s="1"/>
      <c r="AR935" s="1"/>
    </row>
    <row r="936" spans="28:44" ht="12.75">
      <c r="AB936" s="1"/>
      <c r="AC936" s="1"/>
      <c r="AD936" s="1"/>
      <c r="AF936" s="1"/>
      <c r="AG936" s="1"/>
      <c r="AH936" s="1"/>
      <c r="AI936" s="1"/>
      <c r="AJ936" s="1"/>
      <c r="AK936" s="1"/>
      <c r="AN936" s="1"/>
      <c r="AO936" s="1"/>
      <c r="AP936" s="1"/>
      <c r="AQ936" s="1"/>
      <c r="AR936" s="1"/>
    </row>
    <row r="937" spans="28:44" ht="12.75">
      <c r="AB937" s="1"/>
      <c r="AC937" s="1"/>
      <c r="AD937" s="1"/>
      <c r="AF937" s="1"/>
      <c r="AG937" s="1"/>
      <c r="AH937" s="1"/>
      <c r="AI937" s="1"/>
      <c r="AJ937" s="1"/>
      <c r="AK937" s="1"/>
      <c r="AN937" s="1"/>
      <c r="AO937" s="1"/>
      <c r="AP937" s="1"/>
      <c r="AQ937" s="1"/>
      <c r="AR937" s="1"/>
    </row>
    <row r="938" spans="28:44" ht="12.75">
      <c r="AB938" s="1"/>
      <c r="AC938" s="1"/>
      <c r="AD938" s="1"/>
      <c r="AF938" s="1"/>
      <c r="AG938" s="1"/>
      <c r="AH938" s="1"/>
      <c r="AI938" s="1"/>
      <c r="AJ938" s="1"/>
      <c r="AK938" s="1"/>
      <c r="AN938" s="1"/>
      <c r="AO938" s="1"/>
      <c r="AP938" s="1"/>
      <c r="AQ938" s="1"/>
      <c r="AR938" s="1"/>
    </row>
    <row r="939" spans="28:44" ht="12.75">
      <c r="AB939" s="1"/>
      <c r="AC939" s="1"/>
      <c r="AD939" s="1"/>
      <c r="AF939" s="1"/>
      <c r="AG939" s="1"/>
      <c r="AH939" s="1"/>
      <c r="AI939" s="1"/>
      <c r="AJ939" s="1"/>
      <c r="AK939" s="1"/>
      <c r="AN939" s="1"/>
      <c r="AO939" s="1"/>
      <c r="AP939" s="1"/>
      <c r="AQ939" s="1"/>
      <c r="AR939" s="1"/>
    </row>
    <row r="940" spans="28:44" ht="12.75">
      <c r="AB940" s="1"/>
      <c r="AC940" s="1"/>
      <c r="AD940" s="1"/>
      <c r="AF940" s="1"/>
      <c r="AG940" s="1"/>
      <c r="AH940" s="1"/>
      <c r="AI940" s="1"/>
      <c r="AJ940" s="1"/>
      <c r="AK940" s="1"/>
      <c r="AN940" s="1"/>
      <c r="AO940" s="1"/>
      <c r="AP940" s="1"/>
      <c r="AQ940" s="1"/>
      <c r="AR940" s="1"/>
    </row>
    <row r="941" spans="28:44" ht="12.75">
      <c r="AB941" s="1"/>
      <c r="AC941" s="1"/>
      <c r="AD941" s="1"/>
      <c r="AF941" s="1"/>
      <c r="AG941" s="1"/>
      <c r="AH941" s="1"/>
      <c r="AI941" s="1"/>
      <c r="AJ941" s="1"/>
      <c r="AK941" s="1"/>
      <c r="AN941" s="1"/>
      <c r="AO941" s="1"/>
      <c r="AP941" s="1"/>
      <c r="AQ941" s="1"/>
      <c r="AR941" s="1"/>
    </row>
    <row r="942" spans="28:44" ht="12.75">
      <c r="AB942" s="1"/>
      <c r="AC942" s="1"/>
      <c r="AD942" s="1"/>
      <c r="AF942" s="1"/>
      <c r="AG942" s="1"/>
      <c r="AH942" s="1"/>
      <c r="AI942" s="1"/>
      <c r="AJ942" s="1"/>
      <c r="AK942" s="1"/>
      <c r="AN942" s="1"/>
      <c r="AO942" s="1"/>
      <c r="AP942" s="1"/>
      <c r="AQ942" s="1"/>
      <c r="AR942" s="1"/>
    </row>
    <row r="943" spans="28:44" ht="12.75">
      <c r="AB943" s="1"/>
      <c r="AC943" s="1"/>
      <c r="AD943" s="1"/>
      <c r="AF943" s="1"/>
      <c r="AG943" s="1"/>
      <c r="AH943" s="1"/>
      <c r="AI943" s="1"/>
      <c r="AJ943" s="1"/>
      <c r="AK943" s="1"/>
      <c r="AN943" s="1"/>
      <c r="AO943" s="1"/>
      <c r="AP943" s="1"/>
      <c r="AQ943" s="1"/>
      <c r="AR943" s="1"/>
    </row>
    <row r="944" spans="28:44" ht="12.75">
      <c r="AB944" s="1"/>
      <c r="AC944" s="1"/>
      <c r="AD944" s="1"/>
      <c r="AF944" s="1"/>
      <c r="AG944" s="1"/>
      <c r="AH944" s="1"/>
      <c r="AI944" s="1"/>
      <c r="AJ944" s="1"/>
      <c r="AK944" s="1"/>
      <c r="AN944" s="1"/>
      <c r="AO944" s="1"/>
      <c r="AP944" s="1"/>
      <c r="AQ944" s="1"/>
      <c r="AR944" s="1"/>
    </row>
    <row r="945" spans="28:44" ht="12.75">
      <c r="AB945" s="1"/>
      <c r="AC945" s="1"/>
      <c r="AD945" s="1"/>
      <c r="AF945" s="1"/>
      <c r="AG945" s="1"/>
      <c r="AH945" s="1"/>
      <c r="AI945" s="1"/>
      <c r="AJ945" s="1"/>
      <c r="AK945" s="1"/>
      <c r="AN945" s="1"/>
      <c r="AO945" s="1"/>
      <c r="AP945" s="1"/>
      <c r="AQ945" s="1"/>
      <c r="AR945" s="1"/>
    </row>
    <row r="946" spans="28:44" ht="12.75">
      <c r="AB946" s="1"/>
      <c r="AC946" s="1"/>
      <c r="AD946" s="1"/>
      <c r="AF946" s="1"/>
      <c r="AG946" s="1"/>
      <c r="AH946" s="1"/>
      <c r="AI946" s="1"/>
      <c r="AJ946" s="1"/>
      <c r="AK946" s="1"/>
      <c r="AN946" s="1"/>
      <c r="AO946" s="1"/>
      <c r="AP946" s="1"/>
      <c r="AQ946" s="1"/>
      <c r="AR946" s="1"/>
    </row>
    <row r="947" spans="28:44" ht="12.75">
      <c r="AB947" s="1"/>
      <c r="AC947" s="1"/>
      <c r="AD947" s="1"/>
      <c r="AF947" s="1"/>
      <c r="AG947" s="1"/>
      <c r="AH947" s="1"/>
      <c r="AI947" s="1"/>
      <c r="AJ947" s="1"/>
      <c r="AK947" s="1"/>
      <c r="AN947" s="1"/>
      <c r="AO947" s="1"/>
      <c r="AP947" s="1"/>
      <c r="AQ947" s="1"/>
      <c r="AR947" s="1"/>
    </row>
    <row r="948" spans="28:44" ht="12.75">
      <c r="AB948" s="1"/>
      <c r="AC948" s="1"/>
      <c r="AD948" s="1"/>
      <c r="AF948" s="1"/>
      <c r="AG948" s="1"/>
      <c r="AH948" s="1"/>
      <c r="AI948" s="1"/>
      <c r="AJ948" s="1"/>
      <c r="AK948" s="1"/>
      <c r="AN948" s="1"/>
      <c r="AO948" s="1"/>
      <c r="AP948" s="1"/>
      <c r="AQ948" s="1"/>
      <c r="AR948" s="1"/>
    </row>
    <row r="949" spans="28:44" ht="12.75">
      <c r="AB949" s="1"/>
      <c r="AC949" s="1"/>
      <c r="AD949" s="1"/>
      <c r="AF949" s="1"/>
      <c r="AG949" s="1"/>
      <c r="AH949" s="1"/>
      <c r="AI949" s="1"/>
      <c r="AJ949" s="1"/>
      <c r="AK949" s="1"/>
      <c r="AN949" s="1"/>
      <c r="AO949" s="1"/>
      <c r="AP949" s="1"/>
      <c r="AQ949" s="1"/>
      <c r="AR949" s="1"/>
    </row>
    <row r="950" spans="28:44" ht="12.75">
      <c r="AB950" s="1"/>
      <c r="AC950" s="1"/>
      <c r="AD950" s="1"/>
      <c r="AF950" s="1"/>
      <c r="AG950" s="1"/>
      <c r="AH950" s="1"/>
      <c r="AI950" s="1"/>
      <c r="AJ950" s="1"/>
      <c r="AK950" s="1"/>
      <c r="AN950" s="1"/>
      <c r="AO950" s="1"/>
      <c r="AP950" s="1"/>
      <c r="AQ950" s="1"/>
      <c r="AR950" s="1"/>
    </row>
    <row r="951" spans="28:44" ht="12.75">
      <c r="AB951" s="1"/>
      <c r="AC951" s="1"/>
      <c r="AD951" s="1"/>
      <c r="AF951" s="1"/>
      <c r="AG951" s="1"/>
      <c r="AH951" s="1"/>
      <c r="AI951" s="1"/>
      <c r="AJ951" s="1"/>
      <c r="AK951" s="1"/>
      <c r="AN951" s="1"/>
      <c r="AO951" s="1"/>
      <c r="AP951" s="1"/>
      <c r="AQ951" s="1"/>
      <c r="AR951" s="1"/>
    </row>
    <row r="952" spans="28:44" ht="12.75">
      <c r="AB952" s="1"/>
      <c r="AC952" s="1"/>
      <c r="AD952" s="1"/>
      <c r="AF952" s="1"/>
      <c r="AG952" s="1"/>
      <c r="AH952" s="1"/>
      <c r="AI952" s="1"/>
      <c r="AJ952" s="1"/>
      <c r="AK952" s="1"/>
      <c r="AN952" s="1"/>
      <c r="AO952" s="1"/>
      <c r="AP952" s="1"/>
      <c r="AQ952" s="1"/>
      <c r="AR952" s="1"/>
    </row>
    <row r="953" spans="28:44" ht="12.75">
      <c r="AB953" s="1"/>
      <c r="AC953" s="1"/>
      <c r="AD953" s="1"/>
      <c r="AF953" s="1"/>
      <c r="AG953" s="1"/>
      <c r="AH953" s="1"/>
      <c r="AI953" s="1"/>
      <c r="AJ953" s="1"/>
      <c r="AK953" s="1"/>
      <c r="AN953" s="1"/>
      <c r="AO953" s="1"/>
      <c r="AP953" s="1"/>
      <c r="AQ953" s="1"/>
      <c r="AR953" s="1"/>
    </row>
    <row r="954" spans="28:44" ht="12.75">
      <c r="AB954" s="1"/>
      <c r="AC954" s="1"/>
      <c r="AD954" s="1"/>
      <c r="AF954" s="1"/>
      <c r="AG954" s="1"/>
      <c r="AH954" s="1"/>
      <c r="AI954" s="1"/>
      <c r="AJ954" s="1"/>
      <c r="AK954" s="1"/>
      <c r="AN954" s="1"/>
      <c r="AO954" s="1"/>
      <c r="AP954" s="1"/>
      <c r="AQ954" s="1"/>
      <c r="AR954" s="1"/>
    </row>
    <row r="955" spans="28:44" ht="12.75">
      <c r="AB955" s="1"/>
      <c r="AC955" s="1"/>
      <c r="AD955" s="1"/>
      <c r="AF955" s="1"/>
      <c r="AG955" s="1"/>
      <c r="AH955" s="1"/>
      <c r="AI955" s="1"/>
      <c r="AJ955" s="1"/>
      <c r="AK955" s="1"/>
      <c r="AN955" s="1"/>
      <c r="AO955" s="1"/>
      <c r="AP955" s="1"/>
      <c r="AQ955" s="1"/>
      <c r="AR955" s="1"/>
    </row>
    <row r="956" spans="28:44" ht="12.75">
      <c r="AB956" s="1"/>
      <c r="AC956" s="1"/>
      <c r="AD956" s="1"/>
      <c r="AF956" s="1"/>
      <c r="AG956" s="1"/>
      <c r="AH956" s="1"/>
      <c r="AI956" s="1"/>
      <c r="AJ956" s="1"/>
      <c r="AK956" s="1"/>
      <c r="AN956" s="1"/>
      <c r="AO956" s="1"/>
      <c r="AP956" s="1"/>
      <c r="AQ956" s="1"/>
      <c r="AR956" s="1"/>
    </row>
    <row r="957" spans="28:44" ht="12.75">
      <c r="AB957" s="1"/>
      <c r="AC957" s="1"/>
      <c r="AD957" s="1"/>
      <c r="AF957" s="1"/>
      <c r="AG957" s="1"/>
      <c r="AH957" s="1"/>
      <c r="AI957" s="1"/>
      <c r="AJ957" s="1"/>
      <c r="AK957" s="1"/>
      <c r="AN957" s="1"/>
      <c r="AO957" s="1"/>
      <c r="AP957" s="1"/>
      <c r="AQ957" s="1"/>
      <c r="AR957" s="1"/>
    </row>
    <row r="958" spans="28:44" ht="12.75">
      <c r="AB958" s="1"/>
      <c r="AC958" s="1"/>
      <c r="AD958" s="1"/>
      <c r="AF958" s="1"/>
      <c r="AG958" s="1"/>
      <c r="AH958" s="1"/>
      <c r="AI958" s="1"/>
      <c r="AJ958" s="1"/>
      <c r="AK958" s="1"/>
      <c r="AN958" s="1"/>
      <c r="AO958" s="1"/>
      <c r="AP958" s="1"/>
      <c r="AQ958" s="1"/>
      <c r="AR958" s="1"/>
    </row>
    <row r="959" spans="28:44" ht="12.75">
      <c r="AB959" s="1"/>
      <c r="AC959" s="1"/>
      <c r="AD959" s="1"/>
      <c r="AF959" s="1"/>
      <c r="AG959" s="1"/>
      <c r="AH959" s="1"/>
      <c r="AI959" s="1"/>
      <c r="AJ959" s="1"/>
      <c r="AK959" s="1"/>
      <c r="AN959" s="1"/>
      <c r="AO959" s="1"/>
      <c r="AP959" s="1"/>
      <c r="AQ959" s="1"/>
      <c r="AR959" s="1"/>
    </row>
    <row r="960" spans="28:44" ht="12.75">
      <c r="AB960" s="1"/>
      <c r="AC960" s="1"/>
      <c r="AD960" s="1"/>
      <c r="AF960" s="1"/>
      <c r="AG960" s="1"/>
      <c r="AH960" s="1"/>
      <c r="AI960" s="1"/>
      <c r="AJ960" s="1"/>
      <c r="AK960" s="1"/>
      <c r="AN960" s="1"/>
      <c r="AO960" s="1"/>
      <c r="AP960" s="1"/>
      <c r="AQ960" s="1"/>
      <c r="AR960" s="1"/>
    </row>
    <row r="961" spans="28:44" ht="12.75">
      <c r="AB961" s="1"/>
      <c r="AC961" s="1"/>
      <c r="AD961" s="1"/>
      <c r="AF961" s="1"/>
      <c r="AG961" s="1"/>
      <c r="AH961" s="1"/>
      <c r="AI961" s="1"/>
      <c r="AJ961" s="1"/>
      <c r="AK961" s="1"/>
      <c r="AN961" s="1"/>
      <c r="AO961" s="1"/>
      <c r="AP961" s="1"/>
      <c r="AQ961" s="1"/>
      <c r="AR961" s="1"/>
    </row>
    <row r="962" spans="28:44" ht="12.75">
      <c r="AB962" s="1"/>
      <c r="AC962" s="1"/>
      <c r="AD962" s="1"/>
      <c r="AF962" s="1"/>
      <c r="AG962" s="1"/>
      <c r="AH962" s="1"/>
      <c r="AI962" s="1"/>
      <c r="AJ962" s="1"/>
      <c r="AK962" s="1"/>
      <c r="AN962" s="1"/>
      <c r="AO962" s="1"/>
      <c r="AP962" s="1"/>
      <c r="AQ962" s="1"/>
      <c r="AR962" s="1"/>
    </row>
    <row r="963" spans="28:44" ht="12.75">
      <c r="AB963" s="1"/>
      <c r="AC963" s="1"/>
      <c r="AD963" s="1"/>
      <c r="AF963" s="1"/>
      <c r="AG963" s="1"/>
      <c r="AH963" s="1"/>
      <c r="AI963" s="1"/>
      <c r="AJ963" s="1"/>
      <c r="AK963" s="1"/>
      <c r="AN963" s="1"/>
      <c r="AO963" s="1"/>
      <c r="AP963" s="1"/>
      <c r="AQ963" s="1"/>
      <c r="AR963" s="1"/>
    </row>
    <row r="964" spans="28:44" ht="12.75">
      <c r="AB964" s="1"/>
      <c r="AC964" s="1"/>
      <c r="AD964" s="1"/>
      <c r="AF964" s="1"/>
      <c r="AG964" s="1"/>
      <c r="AH964" s="1"/>
      <c r="AI964" s="1"/>
      <c r="AJ964" s="1"/>
      <c r="AK964" s="1"/>
      <c r="AN964" s="1"/>
      <c r="AO964" s="1"/>
      <c r="AP964" s="1"/>
      <c r="AQ964" s="1"/>
      <c r="AR964" s="1"/>
    </row>
    <row r="965" spans="28:44" ht="12.75">
      <c r="AB965" s="1"/>
      <c r="AC965" s="1"/>
      <c r="AD965" s="1"/>
      <c r="AF965" s="1"/>
      <c r="AG965" s="1"/>
      <c r="AH965" s="1"/>
      <c r="AI965" s="1"/>
      <c r="AJ965" s="1"/>
      <c r="AK965" s="1"/>
      <c r="AN965" s="1"/>
      <c r="AO965" s="1"/>
      <c r="AP965" s="1"/>
      <c r="AQ965" s="1"/>
      <c r="AR965" s="1"/>
    </row>
    <row r="966" spans="28:44" ht="12.75">
      <c r="AB966" s="1"/>
      <c r="AC966" s="1"/>
      <c r="AD966" s="1"/>
      <c r="AF966" s="1"/>
      <c r="AG966" s="1"/>
      <c r="AH966" s="1"/>
      <c r="AI966" s="1"/>
      <c r="AJ966" s="1"/>
      <c r="AK966" s="1"/>
      <c r="AN966" s="1"/>
      <c r="AO966" s="1"/>
      <c r="AP966" s="1"/>
      <c r="AQ966" s="1"/>
      <c r="AR966" s="1"/>
    </row>
    <row r="967" spans="28:44" ht="12.75">
      <c r="AB967" s="1"/>
      <c r="AC967" s="1"/>
      <c r="AD967" s="1"/>
      <c r="AF967" s="1"/>
      <c r="AG967" s="1"/>
      <c r="AH967" s="1"/>
      <c r="AI967" s="1"/>
      <c r="AJ967" s="1"/>
      <c r="AK967" s="1"/>
      <c r="AN967" s="1"/>
      <c r="AO967" s="1"/>
      <c r="AP967" s="1"/>
      <c r="AQ967" s="1"/>
      <c r="AR967" s="1"/>
    </row>
    <row r="968" spans="28:44" ht="12.75">
      <c r="AB968" s="1"/>
      <c r="AC968" s="1"/>
      <c r="AD968" s="1"/>
      <c r="AF968" s="1"/>
      <c r="AG968" s="1"/>
      <c r="AH968" s="1"/>
      <c r="AI968" s="1"/>
      <c r="AJ968" s="1"/>
      <c r="AK968" s="1"/>
      <c r="AN968" s="1"/>
      <c r="AO968" s="1"/>
      <c r="AP968" s="1"/>
      <c r="AQ968" s="1"/>
      <c r="AR968" s="1"/>
    </row>
    <row r="969" spans="28:44" ht="12.75">
      <c r="AB969" s="1"/>
      <c r="AC969" s="1"/>
      <c r="AD969" s="1"/>
      <c r="AF969" s="1"/>
      <c r="AG969" s="1"/>
      <c r="AH969" s="1"/>
      <c r="AI969" s="1"/>
      <c r="AJ969" s="1"/>
      <c r="AK969" s="1"/>
      <c r="AN969" s="1"/>
      <c r="AO969" s="1"/>
      <c r="AP969" s="1"/>
      <c r="AQ969" s="1"/>
      <c r="AR969" s="1"/>
    </row>
    <row r="970" spans="28:44" ht="12.75">
      <c r="AB970" s="1"/>
      <c r="AC970" s="1"/>
      <c r="AD970" s="1"/>
      <c r="AF970" s="1"/>
      <c r="AG970" s="1"/>
      <c r="AH970" s="1"/>
      <c r="AI970" s="1"/>
      <c r="AJ970" s="1"/>
      <c r="AK970" s="1"/>
      <c r="AN970" s="1"/>
      <c r="AO970" s="1"/>
      <c r="AP970" s="1"/>
      <c r="AQ970" s="1"/>
      <c r="AR970" s="1"/>
    </row>
    <row r="971" spans="28:44" ht="12.75">
      <c r="AB971" s="1"/>
      <c r="AC971" s="1"/>
      <c r="AD971" s="1"/>
      <c r="AF971" s="1"/>
      <c r="AG971" s="1"/>
      <c r="AH971" s="1"/>
      <c r="AI971" s="1"/>
      <c r="AJ971" s="1"/>
      <c r="AK971" s="1"/>
      <c r="AN971" s="1"/>
      <c r="AO971" s="1"/>
      <c r="AP971" s="1"/>
      <c r="AQ971" s="1"/>
      <c r="AR971" s="1"/>
    </row>
    <row r="972" spans="28:44" ht="12.75">
      <c r="AB972" s="1"/>
      <c r="AC972" s="1"/>
      <c r="AD972" s="1"/>
      <c r="AF972" s="1"/>
      <c r="AG972" s="1"/>
      <c r="AH972" s="1"/>
      <c r="AI972" s="1"/>
      <c r="AJ972" s="1"/>
      <c r="AK972" s="1"/>
      <c r="AN972" s="1"/>
      <c r="AO972" s="1"/>
      <c r="AP972" s="1"/>
      <c r="AQ972" s="1"/>
      <c r="AR972" s="1"/>
    </row>
    <row r="973" spans="28:44" ht="12.75">
      <c r="AB973" s="1"/>
      <c r="AC973" s="1"/>
      <c r="AD973" s="1"/>
      <c r="AF973" s="1"/>
      <c r="AG973" s="1"/>
      <c r="AH973" s="1"/>
      <c r="AI973" s="1"/>
      <c r="AJ973" s="1"/>
      <c r="AK973" s="1"/>
      <c r="AN973" s="1"/>
      <c r="AO973" s="1"/>
      <c r="AP973" s="1"/>
      <c r="AQ973" s="1"/>
      <c r="AR973" s="1"/>
    </row>
    <row r="974" spans="28:44" ht="12.75">
      <c r="AB974" s="1"/>
      <c r="AC974" s="1"/>
      <c r="AD974" s="1"/>
      <c r="AF974" s="1"/>
      <c r="AG974" s="1"/>
      <c r="AH974" s="1"/>
      <c r="AI974" s="1"/>
      <c r="AJ974" s="1"/>
      <c r="AK974" s="1"/>
      <c r="AN974" s="1"/>
      <c r="AO974" s="1"/>
      <c r="AP974" s="1"/>
      <c r="AQ974" s="1"/>
      <c r="AR974" s="1"/>
    </row>
    <row r="975" spans="28:44" ht="12.75">
      <c r="AB975" s="1"/>
      <c r="AC975" s="1"/>
      <c r="AD975" s="1"/>
      <c r="AF975" s="1"/>
      <c r="AG975" s="1"/>
      <c r="AH975" s="1"/>
      <c r="AI975" s="1"/>
      <c r="AJ975" s="1"/>
      <c r="AK975" s="1"/>
      <c r="AN975" s="1"/>
      <c r="AO975" s="1"/>
      <c r="AP975" s="1"/>
      <c r="AQ975" s="1"/>
      <c r="AR975" s="1"/>
    </row>
    <row r="976" spans="28:44" ht="12.75">
      <c r="AB976" s="1"/>
      <c r="AC976" s="1"/>
      <c r="AD976" s="1"/>
      <c r="AF976" s="1"/>
      <c r="AG976" s="1"/>
      <c r="AH976" s="1"/>
      <c r="AI976" s="1"/>
      <c r="AJ976" s="1"/>
      <c r="AK976" s="1"/>
      <c r="AN976" s="1"/>
      <c r="AO976" s="1"/>
      <c r="AP976" s="1"/>
      <c r="AQ976" s="1"/>
      <c r="AR976" s="1"/>
    </row>
    <row r="977" spans="28:44" ht="12.75">
      <c r="AB977" s="1"/>
      <c r="AC977" s="1"/>
      <c r="AD977" s="1"/>
      <c r="AF977" s="1"/>
      <c r="AG977" s="1"/>
      <c r="AH977" s="1"/>
      <c r="AI977" s="1"/>
      <c r="AJ977" s="1"/>
      <c r="AK977" s="1"/>
      <c r="AN977" s="1"/>
      <c r="AO977" s="1"/>
      <c r="AP977" s="1"/>
      <c r="AQ977" s="1"/>
      <c r="AR977" s="1"/>
    </row>
    <row r="978" spans="28:44" ht="12.75">
      <c r="AB978" s="1"/>
      <c r="AC978" s="1"/>
      <c r="AD978" s="1"/>
      <c r="AF978" s="1"/>
      <c r="AG978" s="1"/>
      <c r="AH978" s="1"/>
      <c r="AI978" s="1"/>
      <c r="AJ978" s="1"/>
      <c r="AK978" s="1"/>
      <c r="AN978" s="1"/>
      <c r="AO978" s="1"/>
      <c r="AP978" s="1"/>
      <c r="AQ978" s="1"/>
      <c r="AR978" s="1"/>
    </row>
    <row r="979" spans="28:44" ht="12.75">
      <c r="AB979" s="1"/>
      <c r="AC979" s="1"/>
      <c r="AD979" s="1"/>
      <c r="AF979" s="1"/>
      <c r="AG979" s="1"/>
      <c r="AH979" s="1"/>
      <c r="AI979" s="1"/>
      <c r="AJ979" s="1"/>
      <c r="AK979" s="1"/>
      <c r="AN979" s="1"/>
      <c r="AO979" s="1"/>
      <c r="AP979" s="1"/>
      <c r="AQ979" s="1"/>
      <c r="AR979" s="1"/>
    </row>
    <row r="980" spans="28:44" ht="12.75">
      <c r="AB980" s="1"/>
      <c r="AC980" s="1"/>
      <c r="AD980" s="1"/>
      <c r="AF980" s="1"/>
      <c r="AG980" s="1"/>
      <c r="AH980" s="1"/>
      <c r="AI980" s="1"/>
      <c r="AJ980" s="1"/>
      <c r="AK980" s="1"/>
      <c r="AN980" s="1"/>
      <c r="AO980" s="1"/>
      <c r="AP980" s="1"/>
      <c r="AQ980" s="1"/>
      <c r="AR980" s="1"/>
    </row>
    <row r="981" spans="28:44" ht="12.75">
      <c r="AB981" s="1"/>
      <c r="AC981" s="1"/>
      <c r="AD981" s="1"/>
      <c r="AF981" s="1"/>
      <c r="AG981" s="1"/>
      <c r="AH981" s="1"/>
      <c r="AI981" s="1"/>
      <c r="AJ981" s="1"/>
      <c r="AK981" s="1"/>
      <c r="AN981" s="1"/>
      <c r="AO981" s="1"/>
      <c r="AP981" s="1"/>
      <c r="AQ981" s="1"/>
      <c r="AR981" s="1"/>
    </row>
    <row r="982" spans="28:44" ht="12.75">
      <c r="AB982" s="1"/>
      <c r="AC982" s="1"/>
      <c r="AD982" s="1"/>
      <c r="AF982" s="1"/>
      <c r="AG982" s="1"/>
      <c r="AH982" s="1"/>
      <c r="AI982" s="1"/>
      <c r="AJ982" s="1"/>
      <c r="AK982" s="1"/>
      <c r="AN982" s="1"/>
      <c r="AO982" s="1"/>
      <c r="AP982" s="1"/>
      <c r="AQ982" s="1"/>
      <c r="AR982" s="1"/>
    </row>
    <row r="983" spans="28:44" ht="12.75">
      <c r="AB983" s="1"/>
      <c r="AC983" s="1"/>
      <c r="AD983" s="1"/>
      <c r="AF983" s="1"/>
      <c r="AG983" s="1"/>
      <c r="AH983" s="1"/>
      <c r="AI983" s="1"/>
      <c r="AJ983" s="1"/>
      <c r="AK983" s="1"/>
      <c r="AN983" s="1"/>
      <c r="AO983" s="1"/>
      <c r="AP983" s="1"/>
      <c r="AQ983" s="1"/>
      <c r="AR983" s="1"/>
    </row>
    <row r="984" spans="28:44" ht="12.75">
      <c r="AB984" s="1"/>
      <c r="AC984" s="1"/>
      <c r="AD984" s="1"/>
      <c r="AF984" s="1"/>
      <c r="AG984" s="1"/>
      <c r="AH984" s="1"/>
      <c r="AI984" s="1"/>
      <c r="AJ984" s="1"/>
      <c r="AK984" s="1"/>
      <c r="AN984" s="1"/>
      <c r="AO984" s="1"/>
      <c r="AP984" s="1"/>
      <c r="AQ984" s="1"/>
      <c r="AR984" s="1"/>
    </row>
    <row r="985" spans="28:44" ht="12.75">
      <c r="AB985" s="1"/>
      <c r="AC985" s="1"/>
      <c r="AD985" s="1"/>
      <c r="AF985" s="1"/>
      <c r="AG985" s="1"/>
      <c r="AH985" s="1"/>
      <c r="AI985" s="1"/>
      <c r="AJ985" s="1"/>
      <c r="AK985" s="1"/>
      <c r="AN985" s="1"/>
      <c r="AO985" s="1"/>
      <c r="AP985" s="1"/>
      <c r="AQ985" s="1"/>
      <c r="AR985" s="1"/>
    </row>
    <row r="986" spans="28:44" ht="12.75">
      <c r="AB986" s="1"/>
      <c r="AC986" s="1"/>
      <c r="AD986" s="1"/>
      <c r="AF986" s="1"/>
      <c r="AG986" s="1"/>
      <c r="AH986" s="1"/>
      <c r="AI986" s="1"/>
      <c r="AJ986" s="1"/>
      <c r="AK986" s="1"/>
      <c r="AN986" s="1"/>
      <c r="AO986" s="1"/>
      <c r="AP986" s="1"/>
      <c r="AQ986" s="1"/>
      <c r="AR986" s="1"/>
    </row>
    <row r="987" spans="28:44" ht="12.75">
      <c r="AB987" s="1"/>
      <c r="AC987" s="1"/>
      <c r="AD987" s="1"/>
      <c r="AF987" s="1"/>
      <c r="AG987" s="1"/>
      <c r="AH987" s="1"/>
      <c r="AI987" s="1"/>
      <c r="AJ987" s="1"/>
      <c r="AK987" s="1"/>
      <c r="AN987" s="1"/>
      <c r="AO987" s="1"/>
      <c r="AP987" s="1"/>
      <c r="AQ987" s="1"/>
      <c r="AR987" s="1"/>
    </row>
    <row r="988" spans="28:44" ht="12.75">
      <c r="AB988" s="1"/>
      <c r="AC988" s="1"/>
      <c r="AD988" s="1"/>
      <c r="AF988" s="1"/>
      <c r="AG988" s="1"/>
      <c r="AH988" s="1"/>
      <c r="AI988" s="1"/>
      <c r="AJ988" s="1"/>
      <c r="AK988" s="1"/>
      <c r="AN988" s="1"/>
      <c r="AO988" s="1"/>
      <c r="AP988" s="1"/>
      <c r="AQ988" s="1"/>
      <c r="AR988" s="1"/>
    </row>
    <row r="989" spans="28:44" ht="12.75">
      <c r="AB989" s="1"/>
      <c r="AC989" s="1"/>
      <c r="AD989" s="1"/>
      <c r="AF989" s="1"/>
      <c r="AG989" s="1"/>
      <c r="AH989" s="1"/>
      <c r="AI989" s="1"/>
      <c r="AJ989" s="1"/>
      <c r="AK989" s="1"/>
      <c r="AN989" s="1"/>
      <c r="AO989" s="1"/>
      <c r="AP989" s="1"/>
      <c r="AQ989" s="1"/>
      <c r="AR989" s="1"/>
    </row>
    <row r="990" spans="28:44" ht="12.75">
      <c r="AB990" s="1"/>
      <c r="AC990" s="1"/>
      <c r="AD990" s="1"/>
      <c r="AF990" s="1"/>
      <c r="AG990" s="1"/>
      <c r="AH990" s="1"/>
      <c r="AI990" s="1"/>
      <c r="AJ990" s="1"/>
      <c r="AK990" s="1"/>
      <c r="AN990" s="1"/>
      <c r="AO990" s="1"/>
      <c r="AP990" s="1"/>
      <c r="AQ990" s="1"/>
      <c r="AR990" s="1"/>
    </row>
    <row r="991" spans="28:44" ht="12.75">
      <c r="AB991" s="1"/>
      <c r="AC991" s="1"/>
      <c r="AD991" s="1"/>
      <c r="AF991" s="1"/>
      <c r="AG991" s="1"/>
      <c r="AH991" s="1"/>
      <c r="AI991" s="1"/>
      <c r="AJ991" s="1"/>
      <c r="AK991" s="1"/>
      <c r="AN991" s="1"/>
      <c r="AO991" s="1"/>
      <c r="AP991" s="1"/>
      <c r="AQ991" s="1"/>
      <c r="AR991" s="1"/>
    </row>
    <row r="992" spans="28:44" ht="12.75">
      <c r="AB992" s="1"/>
      <c r="AC992" s="1"/>
      <c r="AD992" s="1"/>
      <c r="AF992" s="1"/>
      <c r="AG992" s="1"/>
      <c r="AH992" s="1"/>
      <c r="AI992" s="1"/>
      <c r="AJ992" s="1"/>
      <c r="AK992" s="1"/>
      <c r="AN992" s="1"/>
      <c r="AO992" s="1"/>
      <c r="AP992" s="1"/>
      <c r="AQ992" s="1"/>
      <c r="AR992" s="1"/>
    </row>
    <row r="993" spans="28:44" ht="12.75">
      <c r="AB993" s="1"/>
      <c r="AC993" s="1"/>
      <c r="AD993" s="1"/>
      <c r="AF993" s="1"/>
      <c r="AG993" s="1"/>
      <c r="AH993" s="1"/>
      <c r="AI993" s="1"/>
      <c r="AJ993" s="1"/>
      <c r="AK993" s="1"/>
      <c r="AN993" s="1"/>
      <c r="AO993" s="1"/>
      <c r="AP993" s="1"/>
      <c r="AQ993" s="1"/>
      <c r="AR993" s="1"/>
    </row>
    <row r="994" spans="28:44" ht="12.75">
      <c r="AB994" s="1"/>
      <c r="AC994" s="1"/>
      <c r="AD994" s="1"/>
      <c r="AF994" s="1"/>
      <c r="AG994" s="1"/>
      <c r="AH994" s="1"/>
      <c r="AI994" s="1"/>
      <c r="AJ994" s="1"/>
      <c r="AK994" s="1"/>
      <c r="AN994" s="1"/>
      <c r="AO994" s="1"/>
      <c r="AP994" s="1"/>
      <c r="AQ994" s="1"/>
      <c r="AR994" s="1"/>
    </row>
    <row r="995" spans="28:44" ht="12.75">
      <c r="AB995" s="1"/>
      <c r="AC995" s="1"/>
      <c r="AD995" s="1"/>
      <c r="AF995" s="1"/>
      <c r="AG995" s="1"/>
      <c r="AH995" s="1"/>
      <c r="AI995" s="1"/>
      <c r="AJ995" s="1"/>
      <c r="AK995" s="1"/>
      <c r="AN995" s="1"/>
      <c r="AO995" s="1"/>
      <c r="AP995" s="1"/>
      <c r="AQ995" s="1"/>
      <c r="AR995" s="1"/>
    </row>
    <row r="996" spans="28:44" ht="12.75">
      <c r="AB996" s="1"/>
      <c r="AC996" s="1"/>
      <c r="AD996" s="1"/>
      <c r="AF996" s="1"/>
      <c r="AG996" s="1"/>
      <c r="AH996" s="1"/>
      <c r="AI996" s="1"/>
      <c r="AJ996" s="1"/>
      <c r="AK996" s="1"/>
      <c r="AN996" s="1"/>
      <c r="AO996" s="1"/>
      <c r="AP996" s="1"/>
      <c r="AQ996" s="1"/>
      <c r="AR996" s="1"/>
    </row>
    <row r="997" spans="28:44" ht="12.75">
      <c r="AB997" s="1"/>
      <c r="AC997" s="1"/>
      <c r="AD997" s="1"/>
      <c r="AF997" s="1"/>
      <c r="AG997" s="1"/>
      <c r="AH997" s="1"/>
      <c r="AI997" s="1"/>
      <c r="AJ997" s="1"/>
      <c r="AK997" s="1"/>
      <c r="AN997" s="1"/>
      <c r="AO997" s="1"/>
      <c r="AP997" s="1"/>
      <c r="AQ997" s="1"/>
      <c r="AR997" s="1"/>
    </row>
    <row r="998" spans="28:44" ht="12.75">
      <c r="AB998" s="1"/>
      <c r="AC998" s="1"/>
      <c r="AD998" s="1"/>
      <c r="AF998" s="1"/>
      <c r="AG998" s="1"/>
      <c r="AH998" s="1"/>
      <c r="AI998" s="1"/>
      <c r="AJ998" s="1"/>
      <c r="AK998" s="1"/>
      <c r="AN998" s="1"/>
      <c r="AO998" s="1"/>
      <c r="AP998" s="1"/>
      <c r="AQ998" s="1"/>
      <c r="AR998" s="1"/>
    </row>
    <row r="999" spans="28:44" ht="12.75">
      <c r="AB999" s="1"/>
      <c r="AC999" s="1"/>
      <c r="AD999" s="1"/>
      <c r="AF999" s="1"/>
      <c r="AG999" s="1"/>
      <c r="AH999" s="1"/>
      <c r="AI999" s="1"/>
      <c r="AJ999" s="1"/>
      <c r="AK999" s="1"/>
      <c r="AN999" s="1"/>
      <c r="AO999" s="1"/>
      <c r="AP999" s="1"/>
      <c r="AQ999" s="1"/>
      <c r="AR999" s="1"/>
    </row>
    <row r="1000" spans="28:44" ht="12.75">
      <c r="AB1000" s="1"/>
      <c r="AC1000" s="1"/>
      <c r="AD1000" s="1"/>
      <c r="AF1000" s="1"/>
      <c r="AG1000" s="1"/>
      <c r="AH1000" s="1"/>
      <c r="AI1000" s="1"/>
      <c r="AJ1000" s="1"/>
      <c r="AK1000" s="1"/>
      <c r="AN1000" s="1"/>
      <c r="AO1000" s="1"/>
      <c r="AP1000" s="1"/>
      <c r="AQ1000" s="1"/>
      <c r="AR1000" s="1"/>
    </row>
    <row r="1001" spans="28:44" ht="12.75">
      <c r="AB1001" s="1"/>
      <c r="AC1001" s="1"/>
      <c r="AD1001" s="1"/>
      <c r="AF1001" s="1"/>
      <c r="AG1001" s="1"/>
      <c r="AH1001" s="1"/>
      <c r="AI1001" s="1"/>
      <c r="AJ1001" s="1"/>
      <c r="AK1001" s="1"/>
      <c r="AN1001" s="1"/>
      <c r="AO1001" s="1"/>
      <c r="AP1001" s="1"/>
      <c r="AQ1001" s="1"/>
      <c r="AR1001" s="1"/>
    </row>
    <row r="1002" spans="28:44" ht="12.75">
      <c r="AB1002" s="1"/>
      <c r="AC1002" s="1"/>
      <c r="AD1002" s="1"/>
      <c r="AF1002" s="1"/>
      <c r="AG1002" s="1"/>
      <c r="AH1002" s="1"/>
      <c r="AI1002" s="1"/>
      <c r="AJ1002" s="1"/>
      <c r="AK1002" s="1"/>
      <c r="AN1002" s="1"/>
      <c r="AO1002" s="1"/>
      <c r="AP1002" s="1"/>
      <c r="AQ1002" s="1"/>
      <c r="AR1002" s="1"/>
    </row>
    <row r="1003" spans="28:44" ht="12.75">
      <c r="AB1003" s="1"/>
      <c r="AC1003" s="1"/>
      <c r="AD1003" s="1"/>
      <c r="AF1003" s="1"/>
      <c r="AG1003" s="1"/>
      <c r="AH1003" s="1"/>
      <c r="AI1003" s="1"/>
      <c r="AJ1003" s="1"/>
      <c r="AK1003" s="1"/>
      <c r="AN1003" s="1"/>
      <c r="AO1003" s="1"/>
      <c r="AP1003" s="1"/>
      <c r="AQ1003" s="1"/>
      <c r="AR1003" s="1"/>
    </row>
    <row r="1004" spans="28:44" ht="12.75">
      <c r="AB1004" s="1"/>
      <c r="AC1004" s="1"/>
      <c r="AD1004" s="1"/>
      <c r="AF1004" s="1"/>
      <c r="AG1004" s="1"/>
      <c r="AH1004" s="1"/>
      <c r="AI1004" s="1"/>
      <c r="AJ1004" s="1"/>
      <c r="AK1004" s="1"/>
      <c r="AN1004" s="1"/>
      <c r="AO1004" s="1"/>
      <c r="AP1004" s="1"/>
      <c r="AQ1004" s="1"/>
      <c r="AR1004" s="1"/>
    </row>
    <row r="1005" spans="28:44" ht="12.75">
      <c r="AB1005" s="1"/>
      <c r="AC1005" s="1"/>
      <c r="AD1005" s="1"/>
      <c r="AF1005" s="1"/>
      <c r="AG1005" s="1"/>
      <c r="AH1005" s="1"/>
      <c r="AI1005" s="1"/>
      <c r="AJ1005" s="1"/>
      <c r="AK1005" s="1"/>
      <c r="AN1005" s="1"/>
      <c r="AO1005" s="1"/>
      <c r="AP1005" s="1"/>
      <c r="AQ1005" s="1"/>
      <c r="AR1005" s="1"/>
    </row>
    <row r="1006" spans="28:44" ht="12.75">
      <c r="AB1006" s="1"/>
      <c r="AC1006" s="1"/>
      <c r="AD1006" s="1"/>
      <c r="AF1006" s="1"/>
      <c r="AG1006" s="1"/>
      <c r="AH1006" s="1"/>
      <c r="AI1006" s="1"/>
      <c r="AJ1006" s="1"/>
      <c r="AK1006" s="1"/>
      <c r="AN1006" s="1"/>
      <c r="AO1006" s="1"/>
      <c r="AP1006" s="1"/>
      <c r="AQ1006" s="1"/>
      <c r="AR1006" s="1"/>
    </row>
    <row r="1007" spans="28:44" ht="12.75">
      <c r="AB1007" s="1"/>
      <c r="AC1007" s="1"/>
      <c r="AD1007" s="1"/>
      <c r="AF1007" s="1"/>
      <c r="AG1007" s="1"/>
      <c r="AH1007" s="1"/>
      <c r="AI1007" s="1"/>
      <c r="AJ1007" s="1"/>
      <c r="AK1007" s="1"/>
      <c r="AN1007" s="1"/>
      <c r="AO1007" s="1"/>
      <c r="AP1007" s="1"/>
      <c r="AQ1007" s="1"/>
      <c r="AR1007" s="1"/>
    </row>
    <row r="1008" spans="28:44" ht="12.75">
      <c r="AB1008" s="1"/>
      <c r="AC1008" s="1"/>
      <c r="AD1008" s="1"/>
      <c r="AF1008" s="1"/>
      <c r="AG1008" s="1"/>
      <c r="AH1008" s="1"/>
      <c r="AI1008" s="1"/>
      <c r="AJ1008" s="1"/>
      <c r="AK1008" s="1"/>
      <c r="AN1008" s="1"/>
      <c r="AO1008" s="1"/>
      <c r="AP1008" s="1"/>
      <c r="AQ1008" s="1"/>
      <c r="AR1008" s="1"/>
    </row>
    <row r="1009" spans="28:44" ht="12.75">
      <c r="AB1009" s="1"/>
      <c r="AC1009" s="1"/>
      <c r="AD1009" s="1"/>
      <c r="AF1009" s="1"/>
      <c r="AG1009" s="1"/>
      <c r="AH1009" s="1"/>
      <c r="AI1009" s="1"/>
      <c r="AJ1009" s="1"/>
      <c r="AK1009" s="1"/>
      <c r="AN1009" s="1"/>
      <c r="AO1009" s="1"/>
      <c r="AP1009" s="1"/>
      <c r="AQ1009" s="1"/>
      <c r="AR1009" s="1"/>
    </row>
    <row r="1010" spans="28:44" ht="12.75">
      <c r="AB1010" s="1"/>
      <c r="AC1010" s="1"/>
      <c r="AD1010" s="1"/>
      <c r="AF1010" s="1"/>
      <c r="AG1010" s="1"/>
      <c r="AH1010" s="1"/>
      <c r="AI1010" s="1"/>
      <c r="AJ1010" s="1"/>
      <c r="AK1010" s="1"/>
      <c r="AN1010" s="1"/>
      <c r="AO1010" s="1"/>
      <c r="AP1010" s="1"/>
      <c r="AQ1010" s="1"/>
      <c r="AR1010" s="1"/>
    </row>
    <row r="1011" spans="28:44" ht="12.75">
      <c r="AB1011" s="1"/>
      <c r="AC1011" s="1"/>
      <c r="AD1011" s="1"/>
      <c r="AF1011" s="1"/>
      <c r="AG1011" s="1"/>
      <c r="AH1011" s="1"/>
      <c r="AI1011" s="1"/>
      <c r="AJ1011" s="1"/>
      <c r="AK1011" s="1"/>
      <c r="AN1011" s="1"/>
      <c r="AO1011" s="1"/>
      <c r="AP1011" s="1"/>
      <c r="AQ1011" s="1"/>
      <c r="AR1011" s="1"/>
    </row>
    <row r="1012" spans="28:44" ht="12.75">
      <c r="AB1012" s="1"/>
      <c r="AC1012" s="1"/>
      <c r="AD1012" s="1"/>
      <c r="AF1012" s="1"/>
      <c r="AG1012" s="1"/>
      <c r="AH1012" s="1"/>
      <c r="AI1012" s="1"/>
      <c r="AJ1012" s="1"/>
      <c r="AK1012" s="1"/>
      <c r="AN1012" s="1"/>
      <c r="AO1012" s="1"/>
      <c r="AP1012" s="1"/>
      <c r="AQ1012" s="1"/>
      <c r="AR1012" s="1"/>
    </row>
    <row r="1013" spans="28:44" ht="12.75">
      <c r="AB1013" s="1"/>
      <c r="AC1013" s="1"/>
      <c r="AD1013" s="1"/>
      <c r="AF1013" s="1"/>
      <c r="AG1013" s="1"/>
      <c r="AH1013" s="1"/>
      <c r="AI1013" s="1"/>
      <c r="AJ1013" s="1"/>
      <c r="AK1013" s="1"/>
      <c r="AN1013" s="1"/>
      <c r="AO1013" s="1"/>
      <c r="AP1013" s="1"/>
      <c r="AQ1013" s="1"/>
      <c r="AR1013" s="1"/>
    </row>
    <row r="1014" spans="28:44" ht="12.75">
      <c r="AB1014" s="1"/>
      <c r="AC1014" s="1"/>
      <c r="AD1014" s="1"/>
      <c r="AF1014" s="1"/>
      <c r="AG1014" s="1"/>
      <c r="AH1014" s="1"/>
      <c r="AI1014" s="1"/>
      <c r="AJ1014" s="1"/>
      <c r="AK1014" s="1"/>
      <c r="AN1014" s="1"/>
      <c r="AO1014" s="1"/>
      <c r="AP1014" s="1"/>
      <c r="AQ1014" s="1"/>
      <c r="AR1014" s="1"/>
    </row>
    <row r="1015" spans="28:44" ht="12.75">
      <c r="AB1015" s="1"/>
      <c r="AC1015" s="1"/>
      <c r="AD1015" s="1"/>
      <c r="AF1015" s="1"/>
      <c r="AG1015" s="1"/>
      <c r="AH1015" s="1"/>
      <c r="AI1015" s="1"/>
      <c r="AJ1015" s="1"/>
      <c r="AK1015" s="1"/>
      <c r="AN1015" s="1"/>
      <c r="AO1015" s="1"/>
      <c r="AP1015" s="1"/>
      <c r="AQ1015" s="1"/>
      <c r="AR1015" s="1"/>
    </row>
    <row r="1016" spans="28:44" ht="12.75">
      <c r="AB1016" s="1"/>
      <c r="AC1016" s="1"/>
      <c r="AD1016" s="1"/>
      <c r="AF1016" s="1"/>
      <c r="AG1016" s="1"/>
      <c r="AH1016" s="1"/>
      <c r="AI1016" s="1"/>
      <c r="AJ1016" s="1"/>
      <c r="AK1016" s="1"/>
      <c r="AN1016" s="1"/>
      <c r="AO1016" s="1"/>
      <c r="AP1016" s="1"/>
      <c r="AQ1016" s="1"/>
      <c r="AR1016" s="1"/>
    </row>
    <row r="1017" spans="28:44" ht="12.75">
      <c r="AB1017" s="1"/>
      <c r="AC1017" s="1"/>
      <c r="AD1017" s="1"/>
      <c r="AF1017" s="1"/>
      <c r="AG1017" s="1"/>
      <c r="AH1017" s="1"/>
      <c r="AI1017" s="1"/>
      <c r="AJ1017" s="1"/>
      <c r="AK1017" s="1"/>
      <c r="AN1017" s="1"/>
      <c r="AO1017" s="1"/>
      <c r="AP1017" s="1"/>
      <c r="AQ1017" s="1"/>
      <c r="AR1017" s="1"/>
    </row>
    <row r="1018" spans="28:44" ht="12.75">
      <c r="AB1018" s="1"/>
      <c r="AC1018" s="1"/>
      <c r="AD1018" s="1"/>
      <c r="AF1018" s="1"/>
      <c r="AG1018" s="1"/>
      <c r="AH1018" s="1"/>
      <c r="AI1018" s="1"/>
      <c r="AJ1018" s="1"/>
      <c r="AK1018" s="1"/>
      <c r="AN1018" s="1"/>
      <c r="AO1018" s="1"/>
      <c r="AP1018" s="1"/>
      <c r="AQ1018" s="1"/>
      <c r="AR1018" s="1"/>
    </row>
    <row r="1019" spans="28:44" ht="12.75">
      <c r="AB1019" s="1"/>
      <c r="AC1019" s="1"/>
      <c r="AD1019" s="1"/>
      <c r="AF1019" s="1"/>
      <c r="AG1019" s="1"/>
      <c r="AH1019" s="1"/>
      <c r="AI1019" s="1"/>
      <c r="AJ1019" s="1"/>
      <c r="AK1019" s="1"/>
      <c r="AN1019" s="1"/>
      <c r="AO1019" s="1"/>
      <c r="AP1019" s="1"/>
      <c r="AQ1019" s="1"/>
      <c r="AR1019" s="1"/>
    </row>
    <row r="1020" spans="28:44" ht="12.75">
      <c r="AB1020" s="1"/>
      <c r="AC1020" s="1"/>
      <c r="AD1020" s="1"/>
      <c r="AF1020" s="1"/>
      <c r="AG1020" s="1"/>
      <c r="AH1020" s="1"/>
      <c r="AI1020" s="1"/>
      <c r="AJ1020" s="1"/>
      <c r="AK1020" s="1"/>
      <c r="AN1020" s="1"/>
      <c r="AO1020" s="1"/>
      <c r="AP1020" s="1"/>
      <c r="AQ1020" s="1"/>
      <c r="AR1020" s="1"/>
    </row>
    <row r="1021" spans="28:44" ht="12.75">
      <c r="AB1021" s="1"/>
      <c r="AC1021" s="1"/>
      <c r="AD1021" s="1"/>
      <c r="AF1021" s="1"/>
      <c r="AG1021" s="1"/>
      <c r="AH1021" s="1"/>
      <c r="AI1021" s="1"/>
      <c r="AJ1021" s="1"/>
      <c r="AK1021" s="1"/>
      <c r="AN1021" s="1"/>
      <c r="AO1021" s="1"/>
      <c r="AP1021" s="1"/>
      <c r="AQ1021" s="1"/>
      <c r="AR1021" s="1"/>
    </row>
    <row r="1022" spans="28:44" ht="12.75">
      <c r="AB1022" s="1"/>
      <c r="AC1022" s="1"/>
      <c r="AD1022" s="1"/>
      <c r="AF1022" s="1"/>
      <c r="AG1022" s="1"/>
      <c r="AH1022" s="1"/>
      <c r="AI1022" s="1"/>
      <c r="AJ1022" s="1"/>
      <c r="AK1022" s="1"/>
      <c r="AN1022" s="1"/>
      <c r="AO1022" s="1"/>
      <c r="AP1022" s="1"/>
      <c r="AQ1022" s="1"/>
      <c r="AR1022" s="1"/>
    </row>
    <row r="1023" spans="28:44" ht="12.75">
      <c r="AB1023" s="1"/>
      <c r="AC1023" s="1"/>
      <c r="AD1023" s="1"/>
      <c r="AF1023" s="1"/>
      <c r="AG1023" s="1"/>
      <c r="AH1023" s="1"/>
      <c r="AI1023" s="1"/>
      <c r="AJ1023" s="1"/>
      <c r="AK1023" s="1"/>
      <c r="AN1023" s="1"/>
      <c r="AO1023" s="1"/>
      <c r="AP1023" s="1"/>
      <c r="AQ1023" s="1"/>
      <c r="AR1023" s="1"/>
    </row>
    <row r="1024" spans="28:44" ht="12.75">
      <c r="AB1024" s="1"/>
      <c r="AC1024" s="1"/>
      <c r="AD1024" s="1"/>
      <c r="AF1024" s="1"/>
      <c r="AG1024" s="1"/>
      <c r="AH1024" s="1"/>
      <c r="AI1024" s="1"/>
      <c r="AJ1024" s="1"/>
      <c r="AK1024" s="1"/>
      <c r="AN1024" s="1"/>
      <c r="AO1024" s="1"/>
      <c r="AP1024" s="1"/>
      <c r="AQ1024" s="1"/>
      <c r="AR1024" s="1"/>
    </row>
    <row r="1025" spans="28:44" ht="12.75">
      <c r="AB1025" s="1"/>
      <c r="AC1025" s="1"/>
      <c r="AD1025" s="1"/>
      <c r="AF1025" s="1"/>
      <c r="AG1025" s="1"/>
      <c r="AH1025" s="1"/>
      <c r="AI1025" s="1"/>
      <c r="AJ1025" s="1"/>
      <c r="AK1025" s="1"/>
      <c r="AN1025" s="1"/>
      <c r="AO1025" s="1"/>
      <c r="AP1025" s="1"/>
      <c r="AQ1025" s="1"/>
      <c r="AR1025" s="1"/>
    </row>
    <row r="1026" spans="28:44" ht="12.75">
      <c r="AB1026" s="1"/>
      <c r="AC1026" s="1"/>
      <c r="AD1026" s="1"/>
      <c r="AF1026" s="1"/>
      <c r="AG1026" s="1"/>
      <c r="AH1026" s="1"/>
      <c r="AI1026" s="1"/>
      <c r="AJ1026" s="1"/>
      <c r="AK1026" s="1"/>
      <c r="AN1026" s="1"/>
      <c r="AO1026" s="1"/>
      <c r="AP1026" s="1"/>
      <c r="AQ1026" s="1"/>
      <c r="AR1026" s="1"/>
    </row>
    <row r="1027" spans="28:44" ht="12.75">
      <c r="AB1027" s="1"/>
      <c r="AC1027" s="1"/>
      <c r="AD1027" s="1"/>
      <c r="AF1027" s="1"/>
      <c r="AG1027" s="1"/>
      <c r="AH1027" s="1"/>
      <c r="AI1027" s="1"/>
      <c r="AJ1027" s="1"/>
      <c r="AK1027" s="1"/>
      <c r="AN1027" s="1"/>
      <c r="AO1027" s="1"/>
      <c r="AP1027" s="1"/>
      <c r="AQ1027" s="1"/>
      <c r="AR1027" s="1"/>
    </row>
    <row r="1028" spans="28:44" ht="12.75">
      <c r="AB1028" s="1"/>
      <c r="AC1028" s="1"/>
      <c r="AD1028" s="1"/>
      <c r="AF1028" s="1"/>
      <c r="AG1028" s="1"/>
      <c r="AH1028" s="1"/>
      <c r="AI1028" s="1"/>
      <c r="AJ1028" s="1"/>
      <c r="AK1028" s="1"/>
      <c r="AN1028" s="1"/>
      <c r="AO1028" s="1"/>
      <c r="AP1028" s="1"/>
      <c r="AQ1028" s="1"/>
      <c r="AR1028" s="1"/>
    </row>
    <row r="1029" spans="28:44" ht="12.75">
      <c r="AB1029" s="1"/>
      <c r="AC1029" s="1"/>
      <c r="AD1029" s="1"/>
      <c r="AF1029" s="1"/>
      <c r="AG1029" s="1"/>
      <c r="AH1029" s="1"/>
      <c r="AI1029" s="1"/>
      <c r="AJ1029" s="1"/>
      <c r="AK1029" s="1"/>
      <c r="AN1029" s="1"/>
      <c r="AO1029" s="1"/>
      <c r="AP1029" s="1"/>
      <c r="AQ1029" s="1"/>
      <c r="AR1029" s="1"/>
    </row>
    <row r="1030" spans="28:44" ht="12.75">
      <c r="AB1030" s="1"/>
      <c r="AC1030" s="1"/>
      <c r="AD1030" s="1"/>
      <c r="AF1030" s="1"/>
      <c r="AG1030" s="1"/>
      <c r="AH1030" s="1"/>
      <c r="AI1030" s="1"/>
      <c r="AJ1030" s="1"/>
      <c r="AK1030" s="1"/>
      <c r="AN1030" s="1"/>
      <c r="AO1030" s="1"/>
      <c r="AP1030" s="1"/>
      <c r="AQ1030" s="1"/>
      <c r="AR1030" s="1"/>
    </row>
    <row r="1031" spans="28:44" ht="12.75">
      <c r="AB1031" s="1"/>
      <c r="AC1031" s="1"/>
      <c r="AD1031" s="1"/>
      <c r="AF1031" s="1"/>
      <c r="AG1031" s="1"/>
      <c r="AH1031" s="1"/>
      <c r="AI1031" s="1"/>
      <c r="AJ1031" s="1"/>
      <c r="AK1031" s="1"/>
      <c r="AN1031" s="1"/>
      <c r="AO1031" s="1"/>
      <c r="AP1031" s="1"/>
      <c r="AQ1031" s="1"/>
      <c r="AR1031" s="1"/>
    </row>
    <row r="1032" spans="28:44" ht="12.75">
      <c r="AB1032" s="1"/>
      <c r="AC1032" s="1"/>
      <c r="AD1032" s="1"/>
      <c r="AF1032" s="1"/>
      <c r="AG1032" s="1"/>
      <c r="AH1032" s="1"/>
      <c r="AI1032" s="1"/>
      <c r="AJ1032" s="1"/>
      <c r="AK1032" s="1"/>
      <c r="AN1032" s="1"/>
      <c r="AO1032" s="1"/>
      <c r="AP1032" s="1"/>
      <c r="AQ1032" s="1"/>
      <c r="AR1032" s="1"/>
    </row>
    <row r="1033" spans="28:44" ht="12.75">
      <c r="AB1033" s="1"/>
      <c r="AC1033" s="1"/>
      <c r="AD1033" s="1"/>
      <c r="AF1033" s="1"/>
      <c r="AG1033" s="1"/>
      <c r="AH1033" s="1"/>
      <c r="AI1033" s="1"/>
      <c r="AJ1033" s="1"/>
      <c r="AK1033" s="1"/>
      <c r="AN1033" s="1"/>
      <c r="AO1033" s="1"/>
      <c r="AP1033" s="1"/>
      <c r="AQ1033" s="1"/>
      <c r="AR1033" s="1"/>
    </row>
    <row r="1034" spans="28:44" ht="12.75">
      <c r="AB1034" s="1"/>
      <c r="AC1034" s="1"/>
      <c r="AD1034" s="1"/>
      <c r="AF1034" s="1"/>
      <c r="AG1034" s="1"/>
      <c r="AH1034" s="1"/>
      <c r="AI1034" s="1"/>
      <c r="AJ1034" s="1"/>
      <c r="AK1034" s="1"/>
      <c r="AN1034" s="1"/>
      <c r="AO1034" s="1"/>
      <c r="AP1034" s="1"/>
      <c r="AQ1034" s="1"/>
      <c r="AR1034" s="1"/>
    </row>
    <row r="1035" spans="28:44" ht="12.75">
      <c r="AB1035" s="1"/>
      <c r="AC1035" s="1"/>
      <c r="AD1035" s="1"/>
      <c r="AF1035" s="1"/>
      <c r="AG1035" s="1"/>
      <c r="AH1035" s="1"/>
      <c r="AI1035" s="1"/>
      <c r="AJ1035" s="1"/>
      <c r="AK1035" s="1"/>
      <c r="AN1035" s="1"/>
      <c r="AO1035" s="1"/>
      <c r="AP1035" s="1"/>
      <c r="AQ1035" s="1"/>
      <c r="AR1035" s="1"/>
    </row>
    <row r="1036" spans="28:44" ht="12.75">
      <c r="AB1036" s="1"/>
      <c r="AC1036" s="1"/>
      <c r="AD1036" s="1"/>
      <c r="AF1036" s="1"/>
      <c r="AG1036" s="1"/>
      <c r="AH1036" s="1"/>
      <c r="AI1036" s="1"/>
      <c r="AJ1036" s="1"/>
      <c r="AK1036" s="1"/>
      <c r="AN1036" s="1"/>
      <c r="AO1036" s="1"/>
      <c r="AP1036" s="1"/>
      <c r="AQ1036" s="1"/>
      <c r="AR1036" s="1"/>
    </row>
    <row r="1037" spans="28:44" ht="12.75">
      <c r="AB1037" s="1"/>
      <c r="AC1037" s="1"/>
      <c r="AD1037" s="1"/>
      <c r="AF1037" s="1"/>
      <c r="AG1037" s="1"/>
      <c r="AH1037" s="1"/>
      <c r="AI1037" s="1"/>
      <c r="AJ1037" s="1"/>
      <c r="AK1037" s="1"/>
      <c r="AN1037" s="1"/>
      <c r="AO1037" s="1"/>
      <c r="AP1037" s="1"/>
      <c r="AQ1037" s="1"/>
      <c r="AR1037" s="1"/>
    </row>
    <row r="1038" spans="28:44" ht="12.75">
      <c r="AB1038" s="1"/>
      <c r="AC1038" s="1"/>
      <c r="AD1038" s="1"/>
      <c r="AF1038" s="1"/>
      <c r="AG1038" s="1"/>
      <c r="AH1038" s="1"/>
      <c r="AI1038" s="1"/>
      <c r="AJ1038" s="1"/>
      <c r="AK1038" s="1"/>
      <c r="AN1038" s="1"/>
      <c r="AO1038" s="1"/>
      <c r="AP1038" s="1"/>
      <c r="AQ1038" s="1"/>
      <c r="AR1038" s="1"/>
    </row>
    <row r="1039" spans="28:44" ht="12.75">
      <c r="AB1039" s="1"/>
      <c r="AC1039" s="1"/>
      <c r="AD1039" s="1"/>
      <c r="AF1039" s="1"/>
      <c r="AG1039" s="1"/>
      <c r="AH1039" s="1"/>
      <c r="AI1039" s="1"/>
      <c r="AJ1039" s="1"/>
      <c r="AK1039" s="1"/>
      <c r="AN1039" s="1"/>
      <c r="AO1039" s="1"/>
      <c r="AP1039" s="1"/>
      <c r="AQ1039" s="1"/>
      <c r="AR1039" s="1"/>
    </row>
    <row r="1040" spans="28:44" ht="12.75">
      <c r="AB1040" s="1"/>
      <c r="AC1040" s="1"/>
      <c r="AD1040" s="1"/>
      <c r="AF1040" s="1"/>
      <c r="AG1040" s="1"/>
      <c r="AH1040" s="1"/>
      <c r="AI1040" s="1"/>
      <c r="AJ1040" s="1"/>
      <c r="AK1040" s="1"/>
      <c r="AN1040" s="1"/>
      <c r="AO1040" s="1"/>
      <c r="AP1040" s="1"/>
      <c r="AQ1040" s="1"/>
      <c r="AR1040" s="1"/>
    </row>
    <row r="1041" spans="28:44" ht="12.75">
      <c r="AB1041" s="1"/>
      <c r="AC1041" s="1"/>
      <c r="AD1041" s="1"/>
      <c r="AF1041" s="1"/>
      <c r="AG1041" s="1"/>
      <c r="AH1041" s="1"/>
      <c r="AI1041" s="1"/>
      <c r="AJ1041" s="1"/>
      <c r="AK1041" s="1"/>
      <c r="AN1041" s="1"/>
      <c r="AO1041" s="1"/>
      <c r="AP1041" s="1"/>
      <c r="AQ1041" s="1"/>
      <c r="AR1041" s="1"/>
    </row>
    <row r="1042" spans="28:44" ht="12.75">
      <c r="AB1042" s="1"/>
      <c r="AC1042" s="1"/>
      <c r="AD1042" s="1"/>
      <c r="AF1042" s="1"/>
      <c r="AG1042" s="1"/>
      <c r="AH1042" s="1"/>
      <c r="AI1042" s="1"/>
      <c r="AJ1042" s="1"/>
      <c r="AK1042" s="1"/>
      <c r="AN1042" s="1"/>
      <c r="AO1042" s="1"/>
      <c r="AP1042" s="1"/>
      <c r="AQ1042" s="1"/>
      <c r="AR1042" s="1"/>
    </row>
    <row r="1043" spans="28:44" ht="12.75">
      <c r="AB1043" s="1"/>
      <c r="AC1043" s="1"/>
      <c r="AD1043" s="1"/>
      <c r="AF1043" s="1"/>
      <c r="AG1043" s="1"/>
      <c r="AH1043" s="1"/>
      <c r="AI1043" s="1"/>
      <c r="AJ1043" s="1"/>
      <c r="AK1043" s="1"/>
      <c r="AN1043" s="1"/>
      <c r="AO1043" s="1"/>
      <c r="AP1043" s="1"/>
      <c r="AQ1043" s="1"/>
      <c r="AR1043" s="1"/>
    </row>
    <row r="1044" spans="28:44" ht="12.75">
      <c r="AB1044" s="1"/>
      <c r="AC1044" s="1"/>
      <c r="AD1044" s="1"/>
      <c r="AF1044" s="1"/>
      <c r="AG1044" s="1"/>
      <c r="AH1044" s="1"/>
      <c r="AI1044" s="1"/>
      <c r="AJ1044" s="1"/>
      <c r="AK1044" s="1"/>
      <c r="AN1044" s="1"/>
      <c r="AO1044" s="1"/>
      <c r="AP1044" s="1"/>
      <c r="AQ1044" s="1"/>
      <c r="AR1044" s="1"/>
    </row>
    <row r="1045" spans="28:44" ht="12.75">
      <c r="AB1045" s="1"/>
      <c r="AC1045" s="1"/>
      <c r="AD1045" s="1"/>
      <c r="AF1045" s="1"/>
      <c r="AG1045" s="1"/>
      <c r="AH1045" s="1"/>
      <c r="AI1045" s="1"/>
      <c r="AJ1045" s="1"/>
      <c r="AK1045" s="1"/>
      <c r="AN1045" s="1"/>
      <c r="AO1045" s="1"/>
      <c r="AP1045" s="1"/>
      <c r="AQ1045" s="1"/>
      <c r="AR1045" s="1"/>
    </row>
    <row r="1046" spans="28:44" ht="12.75">
      <c r="AB1046" s="1"/>
      <c r="AC1046" s="1"/>
      <c r="AD1046" s="1"/>
      <c r="AF1046" s="1"/>
      <c r="AG1046" s="1"/>
      <c r="AH1046" s="1"/>
      <c r="AI1046" s="1"/>
      <c r="AJ1046" s="1"/>
      <c r="AK1046" s="1"/>
      <c r="AN1046" s="1"/>
      <c r="AO1046" s="1"/>
      <c r="AP1046" s="1"/>
      <c r="AQ1046" s="1"/>
      <c r="AR1046" s="1"/>
    </row>
    <row r="1047" spans="28:44" ht="12.75">
      <c r="AB1047" s="1"/>
      <c r="AC1047" s="1"/>
      <c r="AD1047" s="1"/>
      <c r="AF1047" s="1"/>
      <c r="AG1047" s="1"/>
      <c r="AH1047" s="1"/>
      <c r="AI1047" s="1"/>
      <c r="AJ1047" s="1"/>
      <c r="AK1047" s="1"/>
      <c r="AN1047" s="1"/>
      <c r="AO1047" s="1"/>
      <c r="AP1047" s="1"/>
      <c r="AQ1047" s="1"/>
      <c r="AR1047" s="1"/>
    </row>
    <row r="1048" spans="28:44" ht="12.75">
      <c r="AB1048" s="1"/>
      <c r="AC1048" s="1"/>
      <c r="AD1048" s="1"/>
      <c r="AF1048" s="1"/>
      <c r="AG1048" s="1"/>
      <c r="AH1048" s="1"/>
      <c r="AI1048" s="1"/>
      <c r="AJ1048" s="1"/>
      <c r="AK1048" s="1"/>
      <c r="AN1048" s="1"/>
      <c r="AO1048" s="1"/>
      <c r="AP1048" s="1"/>
      <c r="AQ1048" s="1"/>
      <c r="AR1048" s="1"/>
    </row>
    <row r="1049" spans="28:44" ht="12.75">
      <c r="AB1049" s="1"/>
      <c r="AC1049" s="1"/>
      <c r="AD1049" s="1"/>
      <c r="AF1049" s="1"/>
      <c r="AG1049" s="1"/>
      <c r="AH1049" s="1"/>
      <c r="AI1049" s="1"/>
      <c r="AJ1049" s="1"/>
      <c r="AK1049" s="1"/>
      <c r="AN1049" s="1"/>
      <c r="AO1049" s="1"/>
      <c r="AP1049" s="1"/>
      <c r="AQ1049" s="1"/>
      <c r="AR1049" s="1"/>
    </row>
    <row r="1050" spans="28:44" ht="12.75">
      <c r="AB1050" s="1"/>
      <c r="AC1050" s="1"/>
      <c r="AD1050" s="1"/>
      <c r="AF1050" s="1"/>
      <c r="AG1050" s="1"/>
      <c r="AH1050" s="1"/>
      <c r="AI1050" s="1"/>
      <c r="AJ1050" s="1"/>
      <c r="AK1050" s="1"/>
      <c r="AN1050" s="1"/>
      <c r="AO1050" s="1"/>
      <c r="AP1050" s="1"/>
      <c r="AQ1050" s="1"/>
      <c r="AR1050" s="1"/>
    </row>
    <row r="1051" spans="28:44" ht="12.75">
      <c r="AB1051" s="1"/>
      <c r="AC1051" s="1"/>
      <c r="AD1051" s="1"/>
      <c r="AF1051" s="1"/>
      <c r="AG1051" s="1"/>
      <c r="AH1051" s="1"/>
      <c r="AI1051" s="1"/>
      <c r="AJ1051" s="1"/>
      <c r="AK1051" s="1"/>
      <c r="AN1051" s="1"/>
      <c r="AO1051" s="1"/>
      <c r="AP1051" s="1"/>
      <c r="AQ1051" s="1"/>
      <c r="AR1051" s="1"/>
    </row>
    <row r="1052" spans="28:44" ht="12.75">
      <c r="AB1052" s="1"/>
      <c r="AC1052" s="1"/>
      <c r="AD1052" s="1"/>
      <c r="AF1052" s="1"/>
      <c r="AG1052" s="1"/>
      <c r="AH1052" s="1"/>
      <c r="AI1052" s="1"/>
      <c r="AJ1052" s="1"/>
      <c r="AK1052" s="1"/>
      <c r="AN1052" s="1"/>
      <c r="AO1052" s="1"/>
      <c r="AP1052" s="1"/>
      <c r="AQ1052" s="1"/>
      <c r="AR1052" s="1"/>
    </row>
    <row r="1053" spans="28:44" ht="12.75">
      <c r="AB1053" s="1"/>
      <c r="AC1053" s="1"/>
      <c r="AD1053" s="1"/>
      <c r="AF1053" s="1"/>
      <c r="AG1053" s="1"/>
      <c r="AH1053" s="1"/>
      <c r="AI1053" s="1"/>
      <c r="AJ1053" s="1"/>
      <c r="AK1053" s="1"/>
      <c r="AN1053" s="1"/>
      <c r="AO1053" s="1"/>
      <c r="AP1053" s="1"/>
      <c r="AQ1053" s="1"/>
      <c r="AR1053" s="1"/>
    </row>
    <row r="1054" spans="28:44" ht="12.75">
      <c r="AB1054" s="1"/>
      <c r="AC1054" s="1"/>
      <c r="AD1054" s="1"/>
      <c r="AF1054" s="1"/>
      <c r="AG1054" s="1"/>
      <c r="AH1054" s="1"/>
      <c r="AI1054" s="1"/>
      <c r="AJ1054" s="1"/>
      <c r="AK1054" s="1"/>
      <c r="AN1054" s="1"/>
      <c r="AO1054" s="1"/>
      <c r="AP1054" s="1"/>
      <c r="AQ1054" s="1"/>
      <c r="AR1054" s="1"/>
    </row>
    <row r="1055" spans="28:44" ht="12.75">
      <c r="AB1055" s="1"/>
      <c r="AC1055" s="1"/>
      <c r="AD1055" s="1"/>
      <c r="AF1055" s="1"/>
      <c r="AG1055" s="1"/>
      <c r="AH1055" s="1"/>
      <c r="AI1055" s="1"/>
      <c r="AJ1055" s="1"/>
      <c r="AK1055" s="1"/>
      <c r="AN1055" s="1"/>
      <c r="AO1055" s="1"/>
      <c r="AP1055" s="1"/>
      <c r="AQ1055" s="1"/>
      <c r="AR1055" s="1"/>
    </row>
    <row r="1056" spans="28:44" ht="12.75">
      <c r="AB1056" s="1"/>
      <c r="AC1056" s="1"/>
      <c r="AD1056" s="1"/>
      <c r="AF1056" s="1"/>
      <c r="AG1056" s="1"/>
      <c r="AH1056" s="1"/>
      <c r="AI1056" s="1"/>
      <c r="AJ1056" s="1"/>
      <c r="AK1056" s="1"/>
      <c r="AN1056" s="1"/>
      <c r="AO1056" s="1"/>
      <c r="AP1056" s="1"/>
      <c r="AQ1056" s="1"/>
      <c r="AR1056" s="1"/>
    </row>
    <row r="1057" spans="28:44" ht="12.75">
      <c r="AB1057" s="1"/>
      <c r="AC1057" s="1"/>
      <c r="AD1057" s="1"/>
      <c r="AF1057" s="1"/>
      <c r="AG1057" s="1"/>
      <c r="AH1057" s="1"/>
      <c r="AI1057" s="1"/>
      <c r="AJ1057" s="1"/>
      <c r="AK1057" s="1"/>
      <c r="AN1057" s="1"/>
      <c r="AO1057" s="1"/>
      <c r="AP1057" s="1"/>
      <c r="AQ1057" s="1"/>
      <c r="AR1057" s="1"/>
    </row>
    <row r="1058" spans="28:44" ht="12.75">
      <c r="AB1058" s="1"/>
      <c r="AC1058" s="1"/>
      <c r="AD1058" s="1"/>
      <c r="AF1058" s="1"/>
      <c r="AG1058" s="1"/>
      <c r="AH1058" s="1"/>
      <c r="AI1058" s="1"/>
      <c r="AJ1058" s="1"/>
      <c r="AK1058" s="1"/>
      <c r="AN1058" s="1"/>
      <c r="AO1058" s="1"/>
      <c r="AP1058" s="1"/>
      <c r="AQ1058" s="1"/>
      <c r="AR1058" s="1"/>
    </row>
    <row r="1059" spans="28:44" ht="12.75">
      <c r="AB1059" s="1"/>
      <c r="AC1059" s="1"/>
      <c r="AD1059" s="1"/>
      <c r="AF1059" s="1"/>
      <c r="AG1059" s="1"/>
      <c r="AH1059" s="1"/>
      <c r="AI1059" s="1"/>
      <c r="AJ1059" s="1"/>
      <c r="AK1059" s="1"/>
      <c r="AN1059" s="1"/>
      <c r="AO1059" s="1"/>
      <c r="AP1059" s="1"/>
      <c r="AQ1059" s="1"/>
      <c r="AR1059" s="1"/>
    </row>
    <row r="1060" spans="28:44" ht="12.75">
      <c r="AB1060" s="1"/>
      <c r="AC1060" s="1"/>
      <c r="AD1060" s="1"/>
      <c r="AF1060" s="1"/>
      <c r="AG1060" s="1"/>
      <c r="AH1060" s="1"/>
      <c r="AI1060" s="1"/>
      <c r="AJ1060" s="1"/>
      <c r="AK1060" s="1"/>
      <c r="AN1060" s="1"/>
      <c r="AO1060" s="1"/>
      <c r="AP1060" s="1"/>
      <c r="AQ1060" s="1"/>
      <c r="AR1060" s="1"/>
    </row>
    <row r="1061" spans="28:44" ht="12.75">
      <c r="AB1061" s="1"/>
      <c r="AC1061" s="1"/>
      <c r="AD1061" s="1"/>
      <c r="AF1061" s="1"/>
      <c r="AG1061" s="1"/>
      <c r="AH1061" s="1"/>
      <c r="AI1061" s="1"/>
      <c r="AJ1061" s="1"/>
      <c r="AK1061" s="1"/>
      <c r="AN1061" s="1"/>
      <c r="AO1061" s="1"/>
      <c r="AP1061" s="1"/>
      <c r="AQ1061" s="1"/>
      <c r="AR1061" s="1"/>
    </row>
    <row r="1062" spans="28:44" ht="12.75">
      <c r="AB1062" s="1"/>
      <c r="AC1062" s="1"/>
      <c r="AD1062" s="1"/>
      <c r="AF1062" s="1"/>
      <c r="AG1062" s="1"/>
      <c r="AH1062" s="1"/>
      <c r="AI1062" s="1"/>
      <c r="AJ1062" s="1"/>
      <c r="AK1062" s="1"/>
      <c r="AN1062" s="1"/>
      <c r="AO1062" s="1"/>
      <c r="AP1062" s="1"/>
      <c r="AQ1062" s="1"/>
      <c r="AR1062" s="1"/>
    </row>
    <row r="1063" spans="28:44" ht="12.75">
      <c r="AB1063" s="1"/>
      <c r="AC1063" s="1"/>
      <c r="AD1063" s="1"/>
      <c r="AF1063" s="1"/>
      <c r="AG1063" s="1"/>
      <c r="AH1063" s="1"/>
      <c r="AI1063" s="1"/>
      <c r="AJ1063" s="1"/>
      <c r="AK1063" s="1"/>
      <c r="AN1063" s="1"/>
      <c r="AO1063" s="1"/>
      <c r="AP1063" s="1"/>
      <c r="AQ1063" s="1"/>
      <c r="AR1063" s="1"/>
    </row>
    <row r="1064" spans="28:44" ht="12.75">
      <c r="AB1064" s="1"/>
      <c r="AC1064" s="1"/>
      <c r="AD1064" s="1"/>
      <c r="AF1064" s="1"/>
      <c r="AG1064" s="1"/>
      <c r="AH1064" s="1"/>
      <c r="AI1064" s="1"/>
      <c r="AJ1064" s="1"/>
      <c r="AK1064" s="1"/>
      <c r="AN1064" s="1"/>
      <c r="AO1064" s="1"/>
      <c r="AP1064" s="1"/>
      <c r="AQ1064" s="1"/>
      <c r="AR1064" s="1"/>
    </row>
    <row r="1065" spans="28:44" ht="12.75">
      <c r="AB1065" s="1"/>
      <c r="AC1065" s="1"/>
      <c r="AD1065" s="1"/>
      <c r="AF1065" s="1"/>
      <c r="AG1065" s="1"/>
      <c r="AH1065" s="1"/>
      <c r="AI1065" s="1"/>
      <c r="AJ1065" s="1"/>
      <c r="AK1065" s="1"/>
      <c r="AN1065" s="1"/>
      <c r="AO1065" s="1"/>
      <c r="AP1065" s="1"/>
      <c r="AQ1065" s="1"/>
      <c r="AR1065" s="1"/>
    </row>
    <row r="1066" spans="28:44" ht="12.75">
      <c r="AB1066" s="1"/>
      <c r="AC1066" s="1"/>
      <c r="AD1066" s="1"/>
      <c r="AF1066" s="1"/>
      <c r="AG1066" s="1"/>
      <c r="AH1066" s="1"/>
      <c r="AI1066" s="1"/>
      <c r="AJ1066" s="1"/>
      <c r="AK1066" s="1"/>
      <c r="AN1066" s="1"/>
      <c r="AO1066" s="1"/>
      <c r="AP1066" s="1"/>
      <c r="AQ1066" s="1"/>
      <c r="AR1066" s="1"/>
    </row>
    <row r="1067" spans="28:44" ht="12.75">
      <c r="AB1067" s="1"/>
      <c r="AC1067" s="1"/>
      <c r="AD1067" s="1"/>
      <c r="AF1067" s="1"/>
      <c r="AG1067" s="1"/>
      <c r="AH1067" s="1"/>
      <c r="AI1067" s="1"/>
      <c r="AJ1067" s="1"/>
      <c r="AK1067" s="1"/>
      <c r="AN1067" s="1"/>
      <c r="AO1067" s="1"/>
      <c r="AP1067" s="1"/>
      <c r="AQ1067" s="1"/>
      <c r="AR1067" s="1"/>
    </row>
    <row r="1068" spans="28:44" ht="12.75">
      <c r="AB1068" s="1"/>
      <c r="AC1068" s="1"/>
      <c r="AD1068" s="1"/>
      <c r="AF1068" s="1"/>
      <c r="AG1068" s="1"/>
      <c r="AH1068" s="1"/>
      <c r="AI1068" s="1"/>
      <c r="AJ1068" s="1"/>
      <c r="AK1068" s="1"/>
      <c r="AN1068" s="1"/>
      <c r="AO1068" s="1"/>
      <c r="AP1068" s="1"/>
      <c r="AQ1068" s="1"/>
      <c r="AR1068" s="1"/>
    </row>
    <row r="1069" spans="28:44" ht="12.75">
      <c r="AB1069" s="1"/>
      <c r="AC1069" s="1"/>
      <c r="AD1069" s="1"/>
      <c r="AF1069" s="1"/>
      <c r="AG1069" s="1"/>
      <c r="AH1069" s="1"/>
      <c r="AI1069" s="1"/>
      <c r="AJ1069" s="1"/>
      <c r="AK1069" s="1"/>
      <c r="AN1069" s="1"/>
      <c r="AO1069" s="1"/>
      <c r="AP1069" s="1"/>
      <c r="AQ1069" s="1"/>
      <c r="AR1069" s="1"/>
    </row>
    <row r="1070" spans="28:44" ht="12.75">
      <c r="AB1070" s="1"/>
      <c r="AC1070" s="1"/>
      <c r="AD1070" s="1"/>
      <c r="AF1070" s="1"/>
      <c r="AG1070" s="1"/>
      <c r="AH1070" s="1"/>
      <c r="AI1070" s="1"/>
      <c r="AJ1070" s="1"/>
      <c r="AK1070" s="1"/>
      <c r="AN1070" s="1"/>
      <c r="AO1070" s="1"/>
      <c r="AP1070" s="1"/>
      <c r="AQ1070" s="1"/>
      <c r="AR1070" s="1"/>
    </row>
    <row r="1071" spans="28:44" ht="12.75">
      <c r="AB1071" s="1"/>
      <c r="AC1071" s="1"/>
      <c r="AD1071" s="1"/>
      <c r="AF1071" s="1"/>
      <c r="AG1071" s="1"/>
      <c r="AH1071" s="1"/>
      <c r="AI1071" s="1"/>
      <c r="AJ1071" s="1"/>
      <c r="AK1071" s="1"/>
      <c r="AN1071" s="1"/>
      <c r="AO1071" s="1"/>
      <c r="AP1071" s="1"/>
      <c r="AQ1071" s="1"/>
      <c r="AR1071" s="1"/>
    </row>
    <row r="1072" spans="28:44" ht="12.75">
      <c r="AB1072" s="1"/>
      <c r="AC1072" s="1"/>
      <c r="AD1072" s="1"/>
      <c r="AF1072" s="1"/>
      <c r="AG1072" s="1"/>
      <c r="AH1072" s="1"/>
      <c r="AI1072" s="1"/>
      <c r="AJ1072" s="1"/>
      <c r="AK1072" s="1"/>
      <c r="AN1072" s="1"/>
      <c r="AO1072" s="1"/>
      <c r="AP1072" s="1"/>
      <c r="AQ1072" s="1"/>
      <c r="AR1072" s="1"/>
    </row>
    <row r="1073" spans="28:44" ht="12.75">
      <c r="AB1073" s="1"/>
      <c r="AC1073" s="1"/>
      <c r="AD1073" s="1"/>
      <c r="AF1073" s="1"/>
      <c r="AG1073" s="1"/>
      <c r="AH1073" s="1"/>
      <c r="AI1073" s="1"/>
      <c r="AJ1073" s="1"/>
      <c r="AK1073" s="1"/>
      <c r="AN1073" s="1"/>
      <c r="AO1073" s="1"/>
      <c r="AP1073" s="1"/>
      <c r="AQ1073" s="1"/>
      <c r="AR1073" s="1"/>
    </row>
    <row r="1074" spans="28:44" ht="12.75">
      <c r="AB1074" s="1"/>
      <c r="AC1074" s="1"/>
      <c r="AD1074" s="1"/>
      <c r="AF1074" s="1"/>
      <c r="AG1074" s="1"/>
      <c r="AH1074" s="1"/>
      <c r="AI1074" s="1"/>
      <c r="AJ1074" s="1"/>
      <c r="AK1074" s="1"/>
      <c r="AN1074" s="1"/>
      <c r="AO1074" s="1"/>
      <c r="AP1074" s="1"/>
      <c r="AQ1074" s="1"/>
      <c r="AR1074" s="1"/>
    </row>
    <row r="1075" spans="28:44" ht="12.75">
      <c r="AB1075" s="1"/>
      <c r="AC1075" s="1"/>
      <c r="AD1075" s="1"/>
      <c r="AF1075" s="1"/>
      <c r="AG1075" s="1"/>
      <c r="AH1075" s="1"/>
      <c r="AI1075" s="1"/>
      <c r="AJ1075" s="1"/>
      <c r="AK1075" s="1"/>
      <c r="AN1075" s="1"/>
      <c r="AO1075" s="1"/>
      <c r="AP1075" s="1"/>
      <c r="AQ1075" s="1"/>
      <c r="AR1075" s="1"/>
    </row>
    <row r="1076" spans="28:44" ht="12.75">
      <c r="AB1076" s="1"/>
      <c r="AC1076" s="1"/>
      <c r="AD1076" s="1"/>
      <c r="AF1076" s="1"/>
      <c r="AG1076" s="1"/>
      <c r="AH1076" s="1"/>
      <c r="AI1076" s="1"/>
      <c r="AJ1076" s="1"/>
      <c r="AK1076" s="1"/>
      <c r="AN1076" s="1"/>
      <c r="AO1076" s="1"/>
      <c r="AP1076" s="1"/>
      <c r="AQ1076" s="1"/>
      <c r="AR1076" s="1"/>
    </row>
    <row r="1077" spans="28:44" ht="12.75">
      <c r="AB1077" s="1"/>
      <c r="AC1077" s="1"/>
      <c r="AD1077" s="1"/>
      <c r="AF1077" s="1"/>
      <c r="AG1077" s="1"/>
      <c r="AH1077" s="1"/>
      <c r="AI1077" s="1"/>
      <c r="AJ1077" s="1"/>
      <c r="AK1077" s="1"/>
      <c r="AN1077" s="1"/>
      <c r="AO1077" s="1"/>
      <c r="AP1077" s="1"/>
      <c r="AQ1077" s="1"/>
      <c r="AR1077" s="1"/>
    </row>
    <row r="1078" spans="28:44" ht="12.75">
      <c r="AB1078" s="1"/>
      <c r="AC1078" s="1"/>
      <c r="AD1078" s="1"/>
      <c r="AF1078" s="1"/>
      <c r="AG1078" s="1"/>
      <c r="AH1078" s="1"/>
      <c r="AI1078" s="1"/>
      <c r="AJ1078" s="1"/>
      <c r="AK1078" s="1"/>
      <c r="AN1078" s="1"/>
      <c r="AO1078" s="1"/>
      <c r="AP1078" s="1"/>
      <c r="AQ1078" s="1"/>
      <c r="AR1078" s="1"/>
    </row>
    <row r="1079" spans="28:44" ht="12.75">
      <c r="AB1079" s="1"/>
      <c r="AC1079" s="1"/>
      <c r="AD1079" s="1"/>
      <c r="AF1079" s="1"/>
      <c r="AG1079" s="1"/>
      <c r="AH1079" s="1"/>
      <c r="AI1079" s="1"/>
      <c r="AJ1079" s="1"/>
      <c r="AK1079" s="1"/>
      <c r="AN1079" s="1"/>
      <c r="AO1079" s="1"/>
      <c r="AP1079" s="1"/>
      <c r="AQ1079" s="1"/>
      <c r="AR1079" s="1"/>
    </row>
    <row r="1080" spans="28:44" ht="12.75">
      <c r="AB1080" s="1"/>
      <c r="AC1080" s="1"/>
      <c r="AD1080" s="1"/>
      <c r="AF1080" s="1"/>
      <c r="AG1080" s="1"/>
      <c r="AH1080" s="1"/>
      <c r="AI1080" s="1"/>
      <c r="AJ1080" s="1"/>
      <c r="AK1080" s="1"/>
      <c r="AN1080" s="1"/>
      <c r="AO1080" s="1"/>
      <c r="AP1080" s="1"/>
      <c r="AQ1080" s="1"/>
      <c r="AR1080" s="1"/>
    </row>
    <row r="1081" spans="28:44" ht="12.75">
      <c r="AB1081" s="1"/>
      <c r="AC1081" s="1"/>
      <c r="AD1081" s="1"/>
      <c r="AF1081" s="1"/>
      <c r="AG1081" s="1"/>
      <c r="AH1081" s="1"/>
      <c r="AI1081" s="1"/>
      <c r="AJ1081" s="1"/>
      <c r="AK1081" s="1"/>
      <c r="AN1081" s="1"/>
      <c r="AO1081" s="1"/>
      <c r="AP1081" s="1"/>
      <c r="AQ1081" s="1"/>
      <c r="AR1081" s="1"/>
    </row>
    <row r="1082" spans="28:44" ht="12.75">
      <c r="AB1082" s="1"/>
      <c r="AC1082" s="1"/>
      <c r="AD1082" s="1"/>
      <c r="AF1082" s="1"/>
      <c r="AG1082" s="1"/>
      <c r="AH1082" s="1"/>
      <c r="AI1082" s="1"/>
      <c r="AJ1082" s="1"/>
      <c r="AK1082" s="1"/>
      <c r="AN1082" s="1"/>
      <c r="AO1082" s="1"/>
      <c r="AP1082" s="1"/>
      <c r="AQ1082" s="1"/>
      <c r="AR1082" s="1"/>
    </row>
    <row r="1083" spans="28:44" ht="12.75">
      <c r="AB1083" s="1"/>
      <c r="AC1083" s="1"/>
      <c r="AD1083" s="1"/>
      <c r="AF1083" s="1"/>
      <c r="AG1083" s="1"/>
      <c r="AH1083" s="1"/>
      <c r="AI1083" s="1"/>
      <c r="AJ1083" s="1"/>
      <c r="AK1083" s="1"/>
      <c r="AN1083" s="1"/>
      <c r="AO1083" s="1"/>
      <c r="AP1083" s="1"/>
      <c r="AQ1083" s="1"/>
      <c r="AR1083" s="1"/>
    </row>
    <row r="1084" spans="28:44" ht="12.75">
      <c r="AB1084" s="1"/>
      <c r="AC1084" s="1"/>
      <c r="AD1084" s="1"/>
      <c r="AF1084" s="1"/>
      <c r="AG1084" s="1"/>
      <c r="AH1084" s="1"/>
      <c r="AI1084" s="1"/>
      <c r="AJ1084" s="1"/>
      <c r="AK1084" s="1"/>
      <c r="AN1084" s="1"/>
      <c r="AO1084" s="1"/>
      <c r="AP1084" s="1"/>
      <c r="AQ1084" s="1"/>
      <c r="AR1084" s="1"/>
    </row>
    <row r="1085" spans="28:44" ht="12.75">
      <c r="AB1085" s="1"/>
      <c r="AC1085" s="1"/>
      <c r="AD1085" s="1"/>
      <c r="AF1085" s="1"/>
      <c r="AG1085" s="1"/>
      <c r="AH1085" s="1"/>
      <c r="AI1085" s="1"/>
      <c r="AJ1085" s="1"/>
      <c r="AK1085" s="1"/>
      <c r="AN1085" s="1"/>
      <c r="AO1085" s="1"/>
      <c r="AP1085" s="1"/>
      <c r="AQ1085" s="1"/>
      <c r="AR1085" s="1"/>
    </row>
    <row r="1086" spans="28:44" ht="12.75">
      <c r="AB1086" s="1"/>
      <c r="AC1086" s="1"/>
      <c r="AD1086" s="1"/>
      <c r="AF1086" s="1"/>
      <c r="AG1086" s="1"/>
      <c r="AH1086" s="1"/>
      <c r="AI1086" s="1"/>
      <c r="AJ1086" s="1"/>
      <c r="AK1086" s="1"/>
      <c r="AN1086" s="1"/>
      <c r="AO1086" s="1"/>
      <c r="AP1086" s="1"/>
      <c r="AQ1086" s="1"/>
      <c r="AR1086" s="1"/>
    </row>
    <row r="1087" spans="28:44" ht="12.75">
      <c r="AB1087" s="1"/>
      <c r="AC1087" s="1"/>
      <c r="AD1087" s="1"/>
      <c r="AF1087" s="1"/>
      <c r="AG1087" s="1"/>
      <c r="AH1087" s="1"/>
      <c r="AI1087" s="1"/>
      <c r="AJ1087" s="1"/>
      <c r="AK1087" s="1"/>
      <c r="AN1087" s="1"/>
      <c r="AO1087" s="1"/>
      <c r="AP1087" s="1"/>
      <c r="AQ1087" s="1"/>
      <c r="AR1087" s="1"/>
    </row>
    <row r="1088" spans="28:44" ht="12.75">
      <c r="AB1088" s="1"/>
      <c r="AC1088" s="1"/>
      <c r="AD1088" s="1"/>
      <c r="AF1088" s="1"/>
      <c r="AG1088" s="1"/>
      <c r="AH1088" s="1"/>
      <c r="AI1088" s="1"/>
      <c r="AJ1088" s="1"/>
      <c r="AK1088" s="1"/>
      <c r="AN1088" s="1"/>
      <c r="AO1088" s="1"/>
      <c r="AP1088" s="1"/>
      <c r="AQ1088" s="1"/>
      <c r="AR1088" s="1"/>
    </row>
    <row r="1089" spans="28:44" ht="12.75">
      <c r="AB1089" s="1"/>
      <c r="AC1089" s="1"/>
      <c r="AD1089" s="1"/>
      <c r="AF1089" s="1"/>
      <c r="AG1089" s="1"/>
      <c r="AH1089" s="1"/>
      <c r="AI1089" s="1"/>
      <c r="AJ1089" s="1"/>
      <c r="AK1089" s="1"/>
      <c r="AN1089" s="1"/>
      <c r="AO1089" s="1"/>
      <c r="AP1089" s="1"/>
      <c r="AQ1089" s="1"/>
      <c r="AR1089" s="1"/>
    </row>
    <row r="1090" spans="28:44" ht="12.75">
      <c r="AB1090" s="1"/>
      <c r="AC1090" s="1"/>
      <c r="AD1090" s="1"/>
      <c r="AF1090" s="1"/>
      <c r="AG1090" s="1"/>
      <c r="AH1090" s="1"/>
      <c r="AI1090" s="1"/>
      <c r="AJ1090" s="1"/>
      <c r="AK1090" s="1"/>
      <c r="AN1090" s="1"/>
      <c r="AO1090" s="1"/>
      <c r="AP1090" s="1"/>
      <c r="AQ1090" s="1"/>
      <c r="AR1090" s="1"/>
    </row>
    <row r="1091" spans="28:44" ht="12.75">
      <c r="AB1091" s="1"/>
      <c r="AC1091" s="1"/>
      <c r="AD1091" s="1"/>
      <c r="AF1091" s="1"/>
      <c r="AG1091" s="1"/>
      <c r="AH1091" s="1"/>
      <c r="AI1091" s="1"/>
      <c r="AJ1091" s="1"/>
      <c r="AK1091" s="1"/>
      <c r="AN1091" s="1"/>
      <c r="AO1091" s="1"/>
      <c r="AP1091" s="1"/>
      <c r="AQ1091" s="1"/>
      <c r="AR1091" s="1"/>
    </row>
    <row r="1092" spans="28:44" ht="12.75">
      <c r="AB1092" s="1"/>
      <c r="AC1092" s="1"/>
      <c r="AD1092" s="1"/>
      <c r="AF1092" s="1"/>
      <c r="AG1092" s="1"/>
      <c r="AH1092" s="1"/>
      <c r="AI1092" s="1"/>
      <c r="AJ1092" s="1"/>
      <c r="AK1092" s="1"/>
      <c r="AN1092" s="1"/>
      <c r="AO1092" s="1"/>
      <c r="AP1092" s="1"/>
      <c r="AQ1092" s="1"/>
      <c r="AR1092" s="1"/>
    </row>
    <row r="1093" spans="28:44" ht="12.75">
      <c r="AB1093" s="1"/>
      <c r="AC1093" s="1"/>
      <c r="AD1093" s="1"/>
      <c r="AF1093" s="1"/>
      <c r="AG1093" s="1"/>
      <c r="AH1093" s="1"/>
      <c r="AI1093" s="1"/>
      <c r="AJ1093" s="1"/>
      <c r="AK1093" s="1"/>
      <c r="AN1093" s="1"/>
      <c r="AO1093" s="1"/>
      <c r="AP1093" s="1"/>
      <c r="AQ1093" s="1"/>
      <c r="AR1093" s="1"/>
    </row>
    <row r="1094" spans="28:44" ht="12.75">
      <c r="AB1094" s="1"/>
      <c r="AC1094" s="1"/>
      <c r="AD1094" s="1"/>
      <c r="AF1094" s="1"/>
      <c r="AG1094" s="1"/>
      <c r="AH1094" s="1"/>
      <c r="AI1094" s="1"/>
      <c r="AJ1094" s="1"/>
      <c r="AK1094" s="1"/>
      <c r="AN1094" s="1"/>
      <c r="AO1094" s="1"/>
      <c r="AP1094" s="1"/>
      <c r="AQ1094" s="1"/>
      <c r="AR1094" s="1"/>
    </row>
    <row r="1095" spans="28:44" ht="12.75">
      <c r="AB1095" s="1"/>
      <c r="AC1095" s="1"/>
      <c r="AD1095" s="1"/>
      <c r="AF1095" s="1"/>
      <c r="AG1095" s="1"/>
      <c r="AH1095" s="1"/>
      <c r="AI1095" s="1"/>
      <c r="AJ1095" s="1"/>
      <c r="AK1095" s="1"/>
      <c r="AN1095" s="1"/>
      <c r="AO1095" s="1"/>
      <c r="AP1095" s="1"/>
      <c r="AQ1095" s="1"/>
      <c r="AR1095" s="1"/>
    </row>
    <row r="1096" spans="28:44" ht="12.75">
      <c r="AB1096" s="1"/>
      <c r="AC1096" s="1"/>
      <c r="AD1096" s="1"/>
      <c r="AF1096" s="1"/>
      <c r="AG1096" s="1"/>
      <c r="AH1096" s="1"/>
      <c r="AI1096" s="1"/>
      <c r="AJ1096" s="1"/>
      <c r="AK1096" s="1"/>
      <c r="AN1096" s="1"/>
      <c r="AO1096" s="1"/>
      <c r="AP1096" s="1"/>
      <c r="AQ1096" s="1"/>
      <c r="AR1096" s="1"/>
    </row>
    <row r="1097" spans="28:44" ht="12.75">
      <c r="AB1097" s="1"/>
      <c r="AC1097" s="1"/>
      <c r="AD1097" s="1"/>
      <c r="AF1097" s="1"/>
      <c r="AG1097" s="1"/>
      <c r="AH1097" s="1"/>
      <c r="AI1097" s="1"/>
      <c r="AJ1097" s="1"/>
      <c r="AK1097" s="1"/>
      <c r="AN1097" s="1"/>
      <c r="AO1097" s="1"/>
      <c r="AP1097" s="1"/>
      <c r="AQ1097" s="1"/>
      <c r="AR1097" s="1"/>
    </row>
    <row r="1098" spans="28:44" ht="12.75">
      <c r="AB1098" s="1"/>
      <c r="AC1098" s="1"/>
      <c r="AD1098" s="1"/>
      <c r="AF1098" s="1"/>
      <c r="AG1098" s="1"/>
      <c r="AH1098" s="1"/>
      <c r="AI1098" s="1"/>
      <c r="AJ1098" s="1"/>
      <c r="AK1098" s="1"/>
      <c r="AN1098" s="1"/>
      <c r="AO1098" s="1"/>
      <c r="AP1098" s="1"/>
      <c r="AQ1098" s="1"/>
      <c r="AR1098" s="1"/>
    </row>
    <row r="1099" spans="28:44" ht="12.75">
      <c r="AB1099" s="1"/>
      <c r="AC1099" s="1"/>
      <c r="AD1099" s="1"/>
      <c r="AF1099" s="1"/>
      <c r="AG1099" s="1"/>
      <c r="AH1099" s="1"/>
      <c r="AI1099" s="1"/>
      <c r="AJ1099" s="1"/>
      <c r="AK1099" s="1"/>
      <c r="AN1099" s="1"/>
      <c r="AO1099" s="1"/>
      <c r="AP1099" s="1"/>
      <c r="AQ1099" s="1"/>
      <c r="AR1099" s="1"/>
    </row>
    <row r="1100" spans="28:44" ht="12.75">
      <c r="AB1100" s="1"/>
      <c r="AC1100" s="1"/>
      <c r="AD1100" s="1"/>
      <c r="AF1100" s="1"/>
      <c r="AG1100" s="1"/>
      <c r="AH1100" s="1"/>
      <c r="AI1100" s="1"/>
      <c r="AJ1100" s="1"/>
      <c r="AK1100" s="1"/>
      <c r="AN1100" s="1"/>
      <c r="AO1100" s="1"/>
      <c r="AP1100" s="1"/>
      <c r="AQ1100" s="1"/>
      <c r="AR1100" s="1"/>
    </row>
    <row r="1101" spans="28:44" ht="12.75">
      <c r="AB1101" s="1"/>
      <c r="AC1101" s="1"/>
      <c r="AD1101" s="1"/>
      <c r="AF1101" s="1"/>
      <c r="AG1101" s="1"/>
      <c r="AH1101" s="1"/>
      <c r="AI1101" s="1"/>
      <c r="AJ1101" s="1"/>
      <c r="AK1101" s="1"/>
      <c r="AN1101" s="1"/>
      <c r="AO1101" s="1"/>
      <c r="AP1101" s="1"/>
      <c r="AQ1101" s="1"/>
      <c r="AR1101" s="1"/>
    </row>
    <row r="1102" spans="28:44" ht="12.75">
      <c r="AB1102" s="1"/>
      <c r="AC1102" s="1"/>
      <c r="AD1102" s="1"/>
      <c r="AF1102" s="1"/>
      <c r="AG1102" s="1"/>
      <c r="AH1102" s="1"/>
      <c r="AI1102" s="1"/>
      <c r="AJ1102" s="1"/>
      <c r="AK1102" s="1"/>
      <c r="AN1102" s="1"/>
      <c r="AO1102" s="1"/>
      <c r="AP1102" s="1"/>
      <c r="AQ1102" s="1"/>
      <c r="AR1102" s="1"/>
    </row>
    <row r="1103" spans="28:44" ht="12.75">
      <c r="AB1103" s="1"/>
      <c r="AC1103" s="1"/>
      <c r="AD1103" s="1"/>
      <c r="AF1103" s="1"/>
      <c r="AG1103" s="1"/>
      <c r="AH1103" s="1"/>
      <c r="AI1103" s="1"/>
      <c r="AJ1103" s="1"/>
      <c r="AK1103" s="1"/>
      <c r="AN1103" s="1"/>
      <c r="AO1103" s="1"/>
      <c r="AP1103" s="1"/>
      <c r="AQ1103" s="1"/>
      <c r="AR1103" s="1"/>
    </row>
    <row r="1104" spans="28:44" ht="12.75">
      <c r="AB1104" s="1"/>
      <c r="AC1104" s="1"/>
      <c r="AD1104" s="1"/>
      <c r="AF1104" s="1"/>
      <c r="AG1104" s="1"/>
      <c r="AH1104" s="1"/>
      <c r="AI1104" s="1"/>
      <c r="AJ1104" s="1"/>
      <c r="AK1104" s="1"/>
      <c r="AN1104" s="1"/>
      <c r="AO1104" s="1"/>
      <c r="AP1104" s="1"/>
      <c r="AQ1104" s="1"/>
      <c r="AR1104" s="1"/>
    </row>
    <row r="1105" spans="28:44" ht="12.75">
      <c r="AB1105" s="1"/>
      <c r="AC1105" s="1"/>
      <c r="AD1105" s="1"/>
      <c r="AF1105" s="1"/>
      <c r="AG1105" s="1"/>
      <c r="AH1105" s="1"/>
      <c r="AI1105" s="1"/>
      <c r="AJ1105" s="1"/>
      <c r="AK1105" s="1"/>
      <c r="AN1105" s="1"/>
      <c r="AO1105" s="1"/>
      <c r="AP1105" s="1"/>
      <c r="AQ1105" s="1"/>
      <c r="AR1105" s="1"/>
    </row>
    <row r="1106" spans="28:44" ht="12.75">
      <c r="AB1106" s="1"/>
      <c r="AC1106" s="1"/>
      <c r="AD1106" s="1"/>
      <c r="AF1106" s="1"/>
      <c r="AG1106" s="1"/>
      <c r="AH1106" s="1"/>
      <c r="AI1106" s="1"/>
      <c r="AJ1106" s="1"/>
      <c r="AK1106" s="1"/>
      <c r="AN1106" s="1"/>
      <c r="AO1106" s="1"/>
      <c r="AP1106" s="1"/>
      <c r="AQ1106" s="1"/>
      <c r="AR1106" s="1"/>
    </row>
    <row r="1107" spans="28:44" ht="12.75">
      <c r="AB1107" s="1"/>
      <c r="AC1107" s="1"/>
      <c r="AD1107" s="1"/>
      <c r="AF1107" s="1"/>
      <c r="AG1107" s="1"/>
      <c r="AH1107" s="1"/>
      <c r="AI1107" s="1"/>
      <c r="AJ1107" s="1"/>
      <c r="AK1107" s="1"/>
      <c r="AN1107" s="1"/>
      <c r="AO1107" s="1"/>
      <c r="AP1107" s="1"/>
      <c r="AQ1107" s="1"/>
      <c r="AR1107" s="1"/>
    </row>
    <row r="1108" spans="28:44" ht="12.75">
      <c r="AB1108" s="1"/>
      <c r="AC1108" s="1"/>
      <c r="AD1108" s="1"/>
      <c r="AF1108" s="1"/>
      <c r="AG1108" s="1"/>
      <c r="AH1108" s="1"/>
      <c r="AI1108" s="1"/>
      <c r="AJ1108" s="1"/>
      <c r="AK1108" s="1"/>
      <c r="AN1108" s="1"/>
      <c r="AO1108" s="1"/>
      <c r="AP1108" s="1"/>
      <c r="AQ1108" s="1"/>
      <c r="AR1108" s="1"/>
    </row>
    <row r="1109" spans="28:44" ht="12.75">
      <c r="AB1109" s="1"/>
      <c r="AC1109" s="1"/>
      <c r="AD1109" s="1"/>
      <c r="AF1109" s="1"/>
      <c r="AG1109" s="1"/>
      <c r="AH1109" s="1"/>
      <c r="AI1109" s="1"/>
      <c r="AJ1109" s="1"/>
      <c r="AK1109" s="1"/>
      <c r="AN1109" s="1"/>
      <c r="AO1109" s="1"/>
      <c r="AP1109" s="1"/>
      <c r="AQ1109" s="1"/>
      <c r="AR1109" s="1"/>
    </row>
    <row r="1110" spans="28:44" ht="12.75">
      <c r="AB1110" s="1"/>
      <c r="AC1110" s="1"/>
      <c r="AD1110" s="1"/>
      <c r="AF1110" s="1"/>
      <c r="AG1110" s="1"/>
      <c r="AH1110" s="1"/>
      <c r="AI1110" s="1"/>
      <c r="AJ1110" s="1"/>
      <c r="AK1110" s="1"/>
      <c r="AN1110" s="1"/>
      <c r="AO1110" s="1"/>
      <c r="AP1110" s="1"/>
      <c r="AQ1110" s="1"/>
      <c r="AR1110" s="1"/>
    </row>
    <row r="1111" spans="28:44" ht="12.75">
      <c r="AB1111" s="1"/>
      <c r="AC1111" s="1"/>
      <c r="AD1111" s="1"/>
      <c r="AF1111" s="1"/>
      <c r="AG1111" s="1"/>
      <c r="AH1111" s="1"/>
      <c r="AI1111" s="1"/>
      <c r="AJ1111" s="1"/>
      <c r="AK1111" s="1"/>
      <c r="AN1111" s="1"/>
      <c r="AO1111" s="1"/>
      <c r="AP1111" s="1"/>
      <c r="AQ1111" s="1"/>
      <c r="AR1111" s="1"/>
    </row>
    <row r="1112" spans="28:44" ht="12.75">
      <c r="AB1112" s="1"/>
      <c r="AC1112" s="1"/>
      <c r="AD1112" s="1"/>
      <c r="AF1112" s="1"/>
      <c r="AG1112" s="1"/>
      <c r="AH1112" s="1"/>
      <c r="AI1112" s="1"/>
      <c r="AJ1112" s="1"/>
      <c r="AK1112" s="1"/>
      <c r="AN1112" s="1"/>
      <c r="AO1112" s="1"/>
      <c r="AP1112" s="1"/>
      <c r="AQ1112" s="1"/>
      <c r="AR1112" s="1"/>
    </row>
    <row r="1113" spans="28:44" ht="12.75">
      <c r="AB1113" s="1"/>
      <c r="AC1113" s="1"/>
      <c r="AD1113" s="1"/>
      <c r="AF1113" s="1"/>
      <c r="AG1113" s="1"/>
      <c r="AH1113" s="1"/>
      <c r="AI1113" s="1"/>
      <c r="AJ1113" s="1"/>
      <c r="AK1113" s="1"/>
      <c r="AN1113" s="1"/>
      <c r="AO1113" s="1"/>
      <c r="AP1113" s="1"/>
      <c r="AQ1113" s="1"/>
      <c r="AR1113" s="1"/>
    </row>
    <row r="1114" spans="28:44" ht="12.75">
      <c r="AB1114" s="1"/>
      <c r="AC1114" s="1"/>
      <c r="AD1114" s="1"/>
      <c r="AF1114" s="1"/>
      <c r="AG1114" s="1"/>
      <c r="AH1114" s="1"/>
      <c r="AI1114" s="1"/>
      <c r="AJ1114" s="1"/>
      <c r="AK1114" s="1"/>
      <c r="AN1114" s="1"/>
      <c r="AO1114" s="1"/>
      <c r="AP1114" s="1"/>
      <c r="AQ1114" s="1"/>
      <c r="AR1114" s="1"/>
    </row>
    <row r="1115" spans="28:44" ht="12.75">
      <c r="AB1115" s="1"/>
      <c r="AC1115" s="1"/>
      <c r="AD1115" s="1"/>
      <c r="AF1115" s="1"/>
      <c r="AG1115" s="1"/>
      <c r="AH1115" s="1"/>
      <c r="AI1115" s="1"/>
      <c r="AJ1115" s="1"/>
      <c r="AK1115" s="1"/>
      <c r="AN1115" s="1"/>
      <c r="AO1115" s="1"/>
      <c r="AP1115" s="1"/>
      <c r="AQ1115" s="1"/>
      <c r="AR1115" s="1"/>
    </row>
    <row r="1116" spans="28:44" ht="12.75">
      <c r="AB1116" s="1"/>
      <c r="AC1116" s="1"/>
      <c r="AD1116" s="1"/>
      <c r="AF1116" s="1"/>
      <c r="AG1116" s="1"/>
      <c r="AH1116" s="1"/>
      <c r="AI1116" s="1"/>
      <c r="AJ1116" s="1"/>
      <c r="AK1116" s="1"/>
      <c r="AN1116" s="1"/>
      <c r="AO1116" s="1"/>
      <c r="AP1116" s="1"/>
      <c r="AQ1116" s="1"/>
      <c r="AR1116" s="1"/>
    </row>
    <row r="1117" spans="28:44" ht="12.75">
      <c r="AB1117" s="1"/>
      <c r="AC1117" s="1"/>
      <c r="AD1117" s="1"/>
      <c r="AF1117" s="1"/>
      <c r="AG1117" s="1"/>
      <c r="AH1117" s="1"/>
      <c r="AI1117" s="1"/>
      <c r="AJ1117" s="1"/>
      <c r="AK1117" s="1"/>
      <c r="AN1117" s="1"/>
      <c r="AO1117" s="1"/>
      <c r="AP1117" s="1"/>
      <c r="AQ1117" s="1"/>
      <c r="AR1117" s="1"/>
    </row>
    <row r="1118" spans="28:44" ht="12.75">
      <c r="AB1118" s="1"/>
      <c r="AC1118" s="1"/>
      <c r="AD1118" s="1"/>
      <c r="AF1118" s="1"/>
      <c r="AG1118" s="1"/>
      <c r="AH1118" s="1"/>
      <c r="AI1118" s="1"/>
      <c r="AJ1118" s="1"/>
      <c r="AK1118" s="1"/>
      <c r="AN1118" s="1"/>
      <c r="AO1118" s="1"/>
      <c r="AP1118" s="1"/>
      <c r="AQ1118" s="1"/>
      <c r="AR1118" s="1"/>
    </row>
    <row r="1119" spans="28:44" ht="12.75">
      <c r="AB1119" s="1"/>
      <c r="AC1119" s="1"/>
      <c r="AD1119" s="1"/>
      <c r="AF1119" s="1"/>
      <c r="AG1119" s="1"/>
      <c r="AH1119" s="1"/>
      <c r="AI1119" s="1"/>
      <c r="AJ1119" s="1"/>
      <c r="AK1119" s="1"/>
      <c r="AN1119" s="1"/>
      <c r="AO1119" s="1"/>
      <c r="AP1119" s="1"/>
      <c r="AQ1119" s="1"/>
      <c r="AR1119" s="1"/>
    </row>
    <row r="1120" spans="28:44" ht="12.75">
      <c r="AB1120" s="1"/>
      <c r="AC1120" s="1"/>
      <c r="AD1120" s="1"/>
      <c r="AF1120" s="1"/>
      <c r="AG1120" s="1"/>
      <c r="AH1120" s="1"/>
      <c r="AI1120" s="1"/>
      <c r="AJ1120" s="1"/>
      <c r="AK1120" s="1"/>
      <c r="AN1120" s="1"/>
      <c r="AO1120" s="1"/>
      <c r="AP1120" s="1"/>
      <c r="AQ1120" s="1"/>
      <c r="AR1120" s="1"/>
    </row>
    <row r="1121" spans="28:44" ht="12.75">
      <c r="AB1121" s="1"/>
      <c r="AC1121" s="1"/>
      <c r="AD1121" s="1"/>
      <c r="AF1121" s="1"/>
      <c r="AG1121" s="1"/>
      <c r="AH1121" s="1"/>
      <c r="AI1121" s="1"/>
      <c r="AJ1121" s="1"/>
      <c r="AK1121" s="1"/>
      <c r="AN1121" s="1"/>
      <c r="AO1121" s="1"/>
      <c r="AP1121" s="1"/>
      <c r="AQ1121" s="1"/>
      <c r="AR1121" s="1"/>
    </row>
    <row r="1122" spans="28:44" ht="12.75">
      <c r="AB1122" s="1"/>
      <c r="AC1122" s="1"/>
      <c r="AD1122" s="1"/>
      <c r="AF1122" s="1"/>
      <c r="AG1122" s="1"/>
      <c r="AH1122" s="1"/>
      <c r="AI1122" s="1"/>
      <c r="AJ1122" s="1"/>
      <c r="AK1122" s="1"/>
      <c r="AN1122" s="1"/>
      <c r="AO1122" s="1"/>
      <c r="AP1122" s="1"/>
      <c r="AQ1122" s="1"/>
      <c r="AR1122" s="1"/>
    </row>
    <row r="1123" spans="28:44" ht="12.75">
      <c r="AB1123" s="1"/>
      <c r="AC1123" s="1"/>
      <c r="AD1123" s="1"/>
      <c r="AF1123" s="1"/>
      <c r="AG1123" s="1"/>
      <c r="AH1123" s="1"/>
      <c r="AI1123" s="1"/>
      <c r="AJ1123" s="1"/>
      <c r="AK1123" s="1"/>
      <c r="AN1123" s="1"/>
      <c r="AO1123" s="1"/>
      <c r="AP1123" s="1"/>
      <c r="AQ1123" s="1"/>
      <c r="AR1123" s="1"/>
    </row>
    <row r="1124" spans="28:44" ht="12.75">
      <c r="AB1124" s="1"/>
      <c r="AC1124" s="1"/>
      <c r="AD1124" s="1"/>
      <c r="AF1124" s="1"/>
      <c r="AG1124" s="1"/>
      <c r="AH1124" s="1"/>
      <c r="AI1124" s="1"/>
      <c r="AJ1124" s="1"/>
      <c r="AK1124" s="1"/>
      <c r="AN1124" s="1"/>
      <c r="AO1124" s="1"/>
      <c r="AP1124" s="1"/>
      <c r="AQ1124" s="1"/>
      <c r="AR1124" s="1"/>
    </row>
    <row r="1125" spans="28:44" ht="12.75">
      <c r="AB1125" s="1"/>
      <c r="AC1125" s="1"/>
      <c r="AD1125" s="1"/>
      <c r="AF1125" s="1"/>
      <c r="AG1125" s="1"/>
      <c r="AH1125" s="1"/>
      <c r="AI1125" s="1"/>
      <c r="AJ1125" s="1"/>
      <c r="AK1125" s="1"/>
      <c r="AN1125" s="1"/>
      <c r="AO1125" s="1"/>
      <c r="AP1125" s="1"/>
      <c r="AQ1125" s="1"/>
      <c r="AR1125" s="1"/>
    </row>
    <row r="1126" spans="28:44" ht="12.75">
      <c r="AB1126" s="1"/>
      <c r="AC1126" s="1"/>
      <c r="AD1126" s="1"/>
      <c r="AF1126" s="1"/>
      <c r="AG1126" s="1"/>
      <c r="AH1126" s="1"/>
      <c r="AI1126" s="1"/>
      <c r="AJ1126" s="1"/>
      <c r="AK1126" s="1"/>
      <c r="AN1126" s="1"/>
      <c r="AO1126" s="1"/>
      <c r="AP1126" s="1"/>
      <c r="AQ1126" s="1"/>
      <c r="AR1126" s="1"/>
    </row>
    <row r="1127" spans="28:44" ht="12.75">
      <c r="AB1127" s="1"/>
      <c r="AC1127" s="1"/>
      <c r="AD1127" s="1"/>
      <c r="AF1127" s="1"/>
      <c r="AG1127" s="1"/>
      <c r="AH1127" s="1"/>
      <c r="AI1127" s="1"/>
      <c r="AJ1127" s="1"/>
      <c r="AK1127" s="1"/>
      <c r="AN1127" s="1"/>
      <c r="AO1127" s="1"/>
      <c r="AP1127" s="1"/>
      <c r="AQ1127" s="1"/>
      <c r="AR1127" s="1"/>
    </row>
    <row r="1128" spans="28:44" ht="12.75">
      <c r="AB1128" s="1"/>
      <c r="AC1128" s="1"/>
      <c r="AD1128" s="1"/>
      <c r="AF1128" s="1"/>
      <c r="AG1128" s="1"/>
      <c r="AH1128" s="1"/>
      <c r="AI1128" s="1"/>
      <c r="AJ1128" s="1"/>
      <c r="AK1128" s="1"/>
      <c r="AN1128" s="1"/>
      <c r="AO1128" s="1"/>
      <c r="AP1128" s="1"/>
      <c r="AQ1128" s="1"/>
      <c r="AR1128" s="1"/>
    </row>
    <row r="1129" spans="28:44" ht="12.75">
      <c r="AB1129" s="1"/>
      <c r="AC1129" s="1"/>
      <c r="AD1129" s="1"/>
      <c r="AF1129" s="1"/>
      <c r="AG1129" s="1"/>
      <c r="AH1129" s="1"/>
      <c r="AI1129" s="1"/>
      <c r="AJ1129" s="1"/>
      <c r="AK1129" s="1"/>
      <c r="AN1129" s="1"/>
      <c r="AO1129" s="1"/>
      <c r="AP1129" s="1"/>
      <c r="AQ1129" s="1"/>
      <c r="AR1129" s="1"/>
    </row>
    <row r="1130" spans="28:44" ht="12.75">
      <c r="AB1130" s="1"/>
      <c r="AC1130" s="1"/>
      <c r="AD1130" s="1"/>
      <c r="AF1130" s="1"/>
      <c r="AG1130" s="1"/>
      <c r="AH1130" s="1"/>
      <c r="AI1130" s="1"/>
      <c r="AJ1130" s="1"/>
      <c r="AK1130" s="1"/>
      <c r="AN1130" s="1"/>
      <c r="AO1130" s="1"/>
      <c r="AP1130" s="1"/>
      <c r="AQ1130" s="1"/>
      <c r="AR1130" s="1"/>
    </row>
    <row r="1131" spans="28:44" ht="12.75">
      <c r="AB1131" s="1"/>
      <c r="AC1131" s="1"/>
      <c r="AD1131" s="1"/>
      <c r="AF1131" s="1"/>
      <c r="AG1131" s="1"/>
      <c r="AH1131" s="1"/>
      <c r="AI1131" s="1"/>
      <c r="AJ1131" s="1"/>
      <c r="AK1131" s="1"/>
      <c r="AN1131" s="1"/>
      <c r="AO1131" s="1"/>
      <c r="AP1131" s="1"/>
      <c r="AQ1131" s="1"/>
      <c r="AR1131" s="1"/>
    </row>
    <row r="1132" spans="28:44" ht="12.75">
      <c r="AB1132" s="1"/>
      <c r="AC1132" s="1"/>
      <c r="AD1132" s="1"/>
      <c r="AF1132" s="1"/>
      <c r="AG1132" s="1"/>
      <c r="AH1132" s="1"/>
      <c r="AI1132" s="1"/>
      <c r="AJ1132" s="1"/>
      <c r="AK1132" s="1"/>
      <c r="AN1132" s="1"/>
      <c r="AO1132" s="1"/>
      <c r="AP1132" s="1"/>
      <c r="AQ1132" s="1"/>
      <c r="AR1132" s="1"/>
    </row>
    <row r="1133" spans="28:44" ht="12.75">
      <c r="AB1133" s="1"/>
      <c r="AC1133" s="1"/>
      <c r="AD1133" s="1"/>
      <c r="AF1133" s="1"/>
      <c r="AG1133" s="1"/>
      <c r="AH1133" s="1"/>
      <c r="AI1133" s="1"/>
      <c r="AJ1133" s="1"/>
      <c r="AK1133" s="1"/>
      <c r="AN1133" s="1"/>
      <c r="AO1133" s="1"/>
      <c r="AP1133" s="1"/>
      <c r="AQ1133" s="1"/>
      <c r="AR1133" s="1"/>
    </row>
    <row r="1134" spans="28:44" ht="12.75">
      <c r="AB1134" s="1"/>
      <c r="AC1134" s="1"/>
      <c r="AD1134" s="1"/>
      <c r="AF1134" s="1"/>
      <c r="AG1134" s="1"/>
      <c r="AH1134" s="1"/>
      <c r="AI1134" s="1"/>
      <c r="AJ1134" s="1"/>
      <c r="AK1134" s="1"/>
      <c r="AN1134" s="1"/>
      <c r="AO1134" s="1"/>
      <c r="AP1134" s="1"/>
      <c r="AQ1134" s="1"/>
      <c r="AR1134" s="1"/>
    </row>
    <row r="1135" spans="28:44" ht="12.75">
      <c r="AB1135" s="1"/>
      <c r="AC1135" s="1"/>
      <c r="AD1135" s="1"/>
      <c r="AF1135" s="1"/>
      <c r="AG1135" s="1"/>
      <c r="AH1135" s="1"/>
      <c r="AI1135" s="1"/>
      <c r="AJ1135" s="1"/>
      <c r="AK1135" s="1"/>
      <c r="AN1135" s="1"/>
      <c r="AO1135" s="1"/>
      <c r="AP1135" s="1"/>
      <c r="AQ1135" s="1"/>
      <c r="AR1135" s="1"/>
    </row>
    <row r="1136" spans="28:44" ht="12.75">
      <c r="AB1136" s="1"/>
      <c r="AC1136" s="1"/>
      <c r="AD1136" s="1"/>
      <c r="AF1136" s="1"/>
      <c r="AG1136" s="1"/>
      <c r="AH1136" s="1"/>
      <c r="AI1136" s="1"/>
      <c r="AJ1136" s="1"/>
      <c r="AK1136" s="1"/>
      <c r="AN1136" s="1"/>
      <c r="AO1136" s="1"/>
      <c r="AP1136" s="1"/>
      <c r="AQ1136" s="1"/>
      <c r="AR1136" s="1"/>
    </row>
    <row r="1137" spans="28:44" ht="12.75">
      <c r="AB1137" s="1"/>
      <c r="AC1137" s="1"/>
      <c r="AD1137" s="1"/>
      <c r="AF1137" s="1"/>
      <c r="AG1137" s="1"/>
      <c r="AH1137" s="1"/>
      <c r="AI1137" s="1"/>
      <c r="AJ1137" s="1"/>
      <c r="AK1137" s="1"/>
      <c r="AN1137" s="1"/>
      <c r="AO1137" s="1"/>
      <c r="AP1137" s="1"/>
      <c r="AQ1137" s="1"/>
      <c r="AR1137" s="1"/>
    </row>
    <row r="1138" spans="28:44" ht="12.75">
      <c r="AB1138" s="1"/>
      <c r="AC1138" s="1"/>
      <c r="AD1138" s="1"/>
      <c r="AF1138" s="1"/>
      <c r="AG1138" s="1"/>
      <c r="AH1138" s="1"/>
      <c r="AI1138" s="1"/>
      <c r="AJ1138" s="1"/>
      <c r="AK1138" s="1"/>
      <c r="AN1138" s="1"/>
      <c r="AO1138" s="1"/>
      <c r="AP1138" s="1"/>
      <c r="AQ1138" s="1"/>
      <c r="AR1138" s="1"/>
    </row>
    <row r="1139" spans="28:44" ht="12.75">
      <c r="AB1139" s="1"/>
      <c r="AC1139" s="1"/>
      <c r="AD1139" s="1"/>
      <c r="AF1139" s="1"/>
      <c r="AG1139" s="1"/>
      <c r="AH1139" s="1"/>
      <c r="AI1139" s="1"/>
      <c r="AJ1139" s="1"/>
      <c r="AK1139" s="1"/>
      <c r="AN1139" s="1"/>
      <c r="AO1139" s="1"/>
      <c r="AP1139" s="1"/>
      <c r="AQ1139" s="1"/>
      <c r="AR1139" s="1"/>
    </row>
    <row r="1140" spans="28:44" ht="12.75">
      <c r="AB1140" s="1"/>
      <c r="AC1140" s="1"/>
      <c r="AD1140" s="1"/>
      <c r="AF1140" s="1"/>
      <c r="AG1140" s="1"/>
      <c r="AH1140" s="1"/>
      <c r="AI1140" s="1"/>
      <c r="AJ1140" s="1"/>
      <c r="AK1140" s="1"/>
      <c r="AN1140" s="1"/>
      <c r="AO1140" s="1"/>
      <c r="AP1140" s="1"/>
      <c r="AQ1140" s="1"/>
      <c r="AR1140" s="1"/>
    </row>
    <row r="1141" spans="28:44" ht="12.75">
      <c r="AB1141" s="1"/>
      <c r="AC1141" s="1"/>
      <c r="AD1141" s="1"/>
      <c r="AF1141" s="1"/>
      <c r="AG1141" s="1"/>
      <c r="AH1141" s="1"/>
      <c r="AI1141" s="1"/>
      <c r="AJ1141" s="1"/>
      <c r="AK1141" s="1"/>
      <c r="AN1141" s="1"/>
      <c r="AO1141" s="1"/>
      <c r="AP1141" s="1"/>
      <c r="AQ1141" s="1"/>
      <c r="AR1141" s="1"/>
    </row>
    <row r="1142" spans="28:44" ht="12.75">
      <c r="AB1142" s="1"/>
      <c r="AC1142" s="1"/>
      <c r="AD1142" s="1"/>
      <c r="AF1142" s="1"/>
      <c r="AG1142" s="1"/>
      <c r="AH1142" s="1"/>
      <c r="AI1142" s="1"/>
      <c r="AJ1142" s="1"/>
      <c r="AK1142" s="1"/>
      <c r="AN1142" s="1"/>
      <c r="AO1142" s="1"/>
      <c r="AP1142" s="1"/>
      <c r="AQ1142" s="1"/>
      <c r="AR1142" s="1"/>
    </row>
    <row r="1143" spans="28:44" ht="12.75">
      <c r="AB1143" s="1"/>
      <c r="AC1143" s="1"/>
      <c r="AD1143" s="1"/>
      <c r="AF1143" s="1"/>
      <c r="AG1143" s="1"/>
      <c r="AH1143" s="1"/>
      <c r="AI1143" s="1"/>
      <c r="AJ1143" s="1"/>
      <c r="AK1143" s="1"/>
      <c r="AN1143" s="1"/>
      <c r="AO1143" s="1"/>
      <c r="AP1143" s="1"/>
      <c r="AQ1143" s="1"/>
      <c r="AR1143" s="1"/>
    </row>
    <row r="1144" spans="28:44" ht="12.75">
      <c r="AB1144" s="1"/>
      <c r="AC1144" s="1"/>
      <c r="AD1144" s="1"/>
      <c r="AF1144" s="1"/>
      <c r="AG1144" s="1"/>
      <c r="AH1144" s="1"/>
      <c r="AI1144" s="1"/>
      <c r="AJ1144" s="1"/>
      <c r="AK1144" s="1"/>
      <c r="AN1144" s="1"/>
      <c r="AO1144" s="1"/>
      <c r="AP1144" s="1"/>
      <c r="AQ1144" s="1"/>
      <c r="AR1144" s="1"/>
    </row>
    <row r="1145" spans="28:44" ht="12.75">
      <c r="AB1145" s="1"/>
      <c r="AC1145" s="1"/>
      <c r="AD1145" s="1"/>
      <c r="AF1145" s="1"/>
      <c r="AG1145" s="1"/>
      <c r="AH1145" s="1"/>
      <c r="AI1145" s="1"/>
      <c r="AJ1145" s="1"/>
      <c r="AK1145" s="1"/>
      <c r="AN1145" s="1"/>
      <c r="AO1145" s="1"/>
      <c r="AP1145" s="1"/>
      <c r="AQ1145" s="1"/>
      <c r="AR1145" s="1"/>
    </row>
    <row r="1146" spans="28:44" ht="12.75">
      <c r="AB1146" s="1"/>
      <c r="AC1146" s="1"/>
      <c r="AD1146" s="1"/>
      <c r="AF1146" s="1"/>
      <c r="AG1146" s="1"/>
      <c r="AH1146" s="1"/>
      <c r="AI1146" s="1"/>
      <c r="AJ1146" s="1"/>
      <c r="AK1146" s="1"/>
      <c r="AN1146" s="1"/>
      <c r="AO1146" s="1"/>
      <c r="AP1146" s="1"/>
      <c r="AQ1146" s="1"/>
      <c r="AR1146" s="1"/>
    </row>
    <row r="1147" spans="28:44" ht="12.75">
      <c r="AB1147" s="1"/>
      <c r="AC1147" s="1"/>
      <c r="AD1147" s="1"/>
      <c r="AF1147" s="1"/>
      <c r="AG1147" s="1"/>
      <c r="AH1147" s="1"/>
      <c r="AI1147" s="1"/>
      <c r="AJ1147" s="1"/>
      <c r="AK1147" s="1"/>
      <c r="AN1147" s="1"/>
      <c r="AO1147" s="1"/>
      <c r="AP1147" s="1"/>
      <c r="AQ1147" s="1"/>
      <c r="AR1147" s="1"/>
    </row>
    <row r="1148" spans="28:44" ht="12.75">
      <c r="AB1148" s="1"/>
      <c r="AC1148" s="1"/>
      <c r="AD1148" s="1"/>
      <c r="AF1148" s="1"/>
      <c r="AG1148" s="1"/>
      <c r="AH1148" s="1"/>
      <c r="AI1148" s="1"/>
      <c r="AJ1148" s="1"/>
      <c r="AK1148" s="1"/>
      <c r="AN1148" s="1"/>
      <c r="AO1148" s="1"/>
      <c r="AP1148" s="1"/>
      <c r="AQ1148" s="1"/>
      <c r="AR1148" s="1"/>
    </row>
    <row r="1149" spans="28:44" ht="12.75">
      <c r="AB1149" s="1"/>
      <c r="AC1149" s="1"/>
      <c r="AD1149" s="1"/>
      <c r="AF1149" s="1"/>
      <c r="AG1149" s="1"/>
      <c r="AH1149" s="1"/>
      <c r="AI1149" s="1"/>
      <c r="AJ1149" s="1"/>
      <c r="AK1149" s="1"/>
      <c r="AN1149" s="1"/>
      <c r="AO1149" s="1"/>
      <c r="AP1149" s="1"/>
      <c r="AQ1149" s="1"/>
      <c r="AR1149" s="1"/>
    </row>
    <row r="1150" spans="28:44" ht="12.75">
      <c r="AB1150" s="1"/>
      <c r="AC1150" s="1"/>
      <c r="AD1150" s="1"/>
      <c r="AF1150" s="1"/>
      <c r="AG1150" s="1"/>
      <c r="AH1150" s="1"/>
      <c r="AI1150" s="1"/>
      <c r="AJ1150" s="1"/>
      <c r="AK1150" s="1"/>
      <c r="AN1150" s="1"/>
      <c r="AO1150" s="1"/>
      <c r="AP1150" s="1"/>
      <c r="AQ1150" s="1"/>
      <c r="AR1150" s="1"/>
    </row>
    <row r="1151" spans="28:44" ht="12.75">
      <c r="AB1151" s="1"/>
      <c r="AC1151" s="1"/>
      <c r="AD1151" s="1"/>
      <c r="AF1151" s="1"/>
      <c r="AG1151" s="1"/>
      <c r="AH1151" s="1"/>
      <c r="AI1151" s="1"/>
      <c r="AJ1151" s="1"/>
      <c r="AK1151" s="1"/>
      <c r="AN1151" s="1"/>
      <c r="AO1151" s="1"/>
      <c r="AP1151" s="1"/>
      <c r="AQ1151" s="1"/>
      <c r="AR1151" s="1"/>
    </row>
    <row r="1152" spans="28:44" ht="12.75">
      <c r="AB1152" s="1"/>
      <c r="AC1152" s="1"/>
      <c r="AD1152" s="1"/>
      <c r="AF1152" s="1"/>
      <c r="AG1152" s="1"/>
      <c r="AH1152" s="1"/>
      <c r="AI1152" s="1"/>
      <c r="AJ1152" s="1"/>
      <c r="AK1152" s="1"/>
      <c r="AN1152" s="1"/>
      <c r="AO1152" s="1"/>
      <c r="AP1152" s="1"/>
      <c r="AQ1152" s="1"/>
      <c r="AR1152" s="1"/>
    </row>
    <row r="1153" spans="28:44" ht="12.75">
      <c r="AB1153" s="1"/>
      <c r="AC1153" s="1"/>
      <c r="AD1153" s="1"/>
      <c r="AF1153" s="1"/>
      <c r="AG1153" s="1"/>
      <c r="AH1153" s="1"/>
      <c r="AI1153" s="1"/>
      <c r="AJ1153" s="1"/>
      <c r="AK1153" s="1"/>
      <c r="AN1153" s="1"/>
      <c r="AO1153" s="1"/>
      <c r="AP1153" s="1"/>
      <c r="AQ1153" s="1"/>
      <c r="AR1153" s="1"/>
    </row>
    <row r="1154" spans="28:44" ht="12.75">
      <c r="AB1154" s="1"/>
      <c r="AC1154" s="1"/>
      <c r="AD1154" s="1"/>
      <c r="AF1154" s="1"/>
      <c r="AG1154" s="1"/>
      <c r="AH1154" s="1"/>
      <c r="AI1154" s="1"/>
      <c r="AJ1154" s="1"/>
      <c r="AK1154" s="1"/>
      <c r="AN1154" s="1"/>
      <c r="AO1154" s="1"/>
      <c r="AP1154" s="1"/>
      <c r="AQ1154" s="1"/>
      <c r="AR1154" s="1"/>
    </row>
    <row r="1155" spans="28:44" ht="12.75">
      <c r="AB1155" s="1"/>
      <c r="AC1155" s="1"/>
      <c r="AD1155" s="1"/>
      <c r="AF1155" s="1"/>
      <c r="AG1155" s="1"/>
      <c r="AH1155" s="1"/>
      <c r="AI1155" s="1"/>
      <c r="AJ1155" s="1"/>
      <c r="AK1155" s="1"/>
      <c r="AN1155" s="1"/>
      <c r="AO1155" s="1"/>
      <c r="AP1155" s="1"/>
      <c r="AQ1155" s="1"/>
      <c r="AR1155" s="1"/>
    </row>
    <row r="1156" spans="28:44" ht="12.75">
      <c r="AB1156" s="1"/>
      <c r="AC1156" s="1"/>
      <c r="AD1156" s="1"/>
      <c r="AF1156" s="1"/>
      <c r="AG1156" s="1"/>
      <c r="AH1156" s="1"/>
      <c r="AI1156" s="1"/>
      <c r="AJ1156" s="1"/>
      <c r="AK1156" s="1"/>
      <c r="AN1156" s="1"/>
      <c r="AO1156" s="1"/>
      <c r="AP1156" s="1"/>
      <c r="AQ1156" s="1"/>
      <c r="AR1156" s="1"/>
    </row>
    <row r="1157" spans="28:44" ht="12.75">
      <c r="AB1157" s="1"/>
      <c r="AC1157" s="1"/>
      <c r="AD1157" s="1"/>
      <c r="AF1157" s="1"/>
      <c r="AG1157" s="1"/>
      <c r="AH1157" s="1"/>
      <c r="AI1157" s="1"/>
      <c r="AJ1157" s="1"/>
      <c r="AK1157" s="1"/>
      <c r="AN1157" s="1"/>
      <c r="AO1157" s="1"/>
      <c r="AP1157" s="1"/>
      <c r="AQ1157" s="1"/>
      <c r="AR1157" s="1"/>
    </row>
    <row r="1158" spans="28:44" ht="12.75">
      <c r="AB1158" s="1"/>
      <c r="AC1158" s="1"/>
      <c r="AD1158" s="1"/>
      <c r="AF1158" s="1"/>
      <c r="AG1158" s="1"/>
      <c r="AH1158" s="1"/>
      <c r="AI1158" s="1"/>
      <c r="AJ1158" s="1"/>
      <c r="AK1158" s="1"/>
      <c r="AN1158" s="1"/>
      <c r="AO1158" s="1"/>
      <c r="AP1158" s="1"/>
      <c r="AQ1158" s="1"/>
      <c r="AR1158" s="1"/>
    </row>
    <row r="1159" spans="28:44" ht="12.75">
      <c r="AB1159" s="1"/>
      <c r="AC1159" s="1"/>
      <c r="AD1159" s="1"/>
      <c r="AF1159" s="1"/>
      <c r="AG1159" s="1"/>
      <c r="AH1159" s="1"/>
      <c r="AI1159" s="1"/>
      <c r="AJ1159" s="1"/>
      <c r="AK1159" s="1"/>
      <c r="AN1159" s="1"/>
      <c r="AO1159" s="1"/>
      <c r="AP1159" s="1"/>
      <c r="AQ1159" s="1"/>
      <c r="AR1159" s="1"/>
    </row>
    <row r="1160" spans="28:44" ht="12.75">
      <c r="AB1160" s="1"/>
      <c r="AC1160" s="1"/>
      <c r="AD1160" s="1"/>
      <c r="AF1160" s="1"/>
      <c r="AG1160" s="1"/>
      <c r="AH1160" s="1"/>
      <c r="AI1160" s="1"/>
      <c r="AJ1160" s="1"/>
      <c r="AK1160" s="1"/>
      <c r="AN1160" s="1"/>
      <c r="AO1160" s="1"/>
      <c r="AP1160" s="1"/>
      <c r="AQ1160" s="1"/>
      <c r="AR1160" s="1"/>
    </row>
    <row r="1161" spans="28:44" ht="12.75">
      <c r="AB1161" s="1"/>
      <c r="AC1161" s="1"/>
      <c r="AD1161" s="1"/>
      <c r="AF1161" s="1"/>
      <c r="AG1161" s="1"/>
      <c r="AH1161" s="1"/>
      <c r="AI1161" s="1"/>
      <c r="AJ1161" s="1"/>
      <c r="AK1161" s="1"/>
      <c r="AN1161" s="1"/>
      <c r="AO1161" s="1"/>
      <c r="AP1161" s="1"/>
      <c r="AQ1161" s="1"/>
      <c r="AR1161" s="1"/>
    </row>
    <row r="1162" spans="28:44" ht="12.75">
      <c r="AB1162" s="1"/>
      <c r="AC1162" s="1"/>
      <c r="AD1162" s="1"/>
      <c r="AF1162" s="1"/>
      <c r="AG1162" s="1"/>
      <c r="AH1162" s="1"/>
      <c r="AI1162" s="1"/>
      <c r="AJ1162" s="1"/>
      <c r="AK1162" s="1"/>
      <c r="AN1162" s="1"/>
      <c r="AO1162" s="1"/>
      <c r="AP1162" s="1"/>
      <c r="AQ1162" s="1"/>
      <c r="AR1162" s="1"/>
    </row>
    <row r="1163" spans="28:44" ht="12.75">
      <c r="AB1163" s="1"/>
      <c r="AC1163" s="1"/>
      <c r="AD1163" s="1"/>
      <c r="AF1163" s="1"/>
      <c r="AG1163" s="1"/>
      <c r="AH1163" s="1"/>
      <c r="AI1163" s="1"/>
      <c r="AJ1163" s="1"/>
      <c r="AK1163" s="1"/>
      <c r="AN1163" s="1"/>
      <c r="AO1163" s="1"/>
      <c r="AP1163" s="1"/>
      <c r="AQ1163" s="1"/>
      <c r="AR1163" s="1"/>
    </row>
    <row r="1164" spans="28:44" ht="12.75">
      <c r="AB1164" s="1"/>
      <c r="AC1164" s="1"/>
      <c r="AD1164" s="1"/>
      <c r="AF1164" s="1"/>
      <c r="AG1164" s="1"/>
      <c r="AH1164" s="1"/>
      <c r="AI1164" s="1"/>
      <c r="AJ1164" s="1"/>
      <c r="AK1164" s="1"/>
      <c r="AN1164" s="1"/>
      <c r="AO1164" s="1"/>
      <c r="AP1164" s="1"/>
      <c r="AQ1164" s="1"/>
      <c r="AR1164" s="1"/>
    </row>
    <row r="1165" spans="28:44" ht="12.75">
      <c r="AB1165" s="1"/>
      <c r="AC1165" s="1"/>
      <c r="AD1165" s="1"/>
      <c r="AF1165" s="1"/>
      <c r="AG1165" s="1"/>
      <c r="AH1165" s="1"/>
      <c r="AI1165" s="1"/>
      <c r="AJ1165" s="1"/>
      <c r="AK1165" s="1"/>
      <c r="AN1165" s="1"/>
      <c r="AO1165" s="1"/>
      <c r="AP1165" s="1"/>
      <c r="AQ1165" s="1"/>
      <c r="AR1165" s="1"/>
    </row>
    <row r="1166" spans="28:44" ht="12.75">
      <c r="AB1166" s="1"/>
      <c r="AC1166" s="1"/>
      <c r="AD1166" s="1"/>
      <c r="AF1166" s="1"/>
      <c r="AG1166" s="1"/>
      <c r="AH1166" s="1"/>
      <c r="AI1166" s="1"/>
      <c r="AJ1166" s="1"/>
      <c r="AK1166" s="1"/>
      <c r="AN1166" s="1"/>
      <c r="AO1166" s="1"/>
      <c r="AP1166" s="1"/>
      <c r="AQ1166" s="1"/>
      <c r="AR1166" s="1"/>
    </row>
    <row r="1167" spans="28:44" ht="12.75">
      <c r="AB1167" s="1"/>
      <c r="AC1167" s="1"/>
      <c r="AD1167" s="1"/>
      <c r="AF1167" s="1"/>
      <c r="AG1167" s="1"/>
      <c r="AH1167" s="1"/>
      <c r="AI1167" s="1"/>
      <c r="AJ1167" s="1"/>
      <c r="AK1167" s="1"/>
      <c r="AN1167" s="1"/>
      <c r="AO1167" s="1"/>
      <c r="AP1167" s="1"/>
      <c r="AQ1167" s="1"/>
      <c r="AR1167" s="1"/>
    </row>
    <row r="1168" spans="28:44" ht="12.75">
      <c r="AB1168" s="1"/>
      <c r="AC1168" s="1"/>
      <c r="AD1168" s="1"/>
      <c r="AF1168" s="1"/>
      <c r="AG1168" s="1"/>
      <c r="AH1168" s="1"/>
      <c r="AI1168" s="1"/>
      <c r="AJ1168" s="1"/>
      <c r="AK1168" s="1"/>
      <c r="AN1168" s="1"/>
      <c r="AO1168" s="1"/>
      <c r="AP1168" s="1"/>
      <c r="AQ1168" s="1"/>
      <c r="AR1168" s="1"/>
    </row>
    <row r="1169" spans="28:44" ht="12.75">
      <c r="AB1169" s="1"/>
      <c r="AC1169" s="1"/>
      <c r="AD1169" s="1"/>
      <c r="AF1169" s="1"/>
      <c r="AG1169" s="1"/>
      <c r="AH1169" s="1"/>
      <c r="AI1169" s="1"/>
      <c r="AJ1169" s="1"/>
      <c r="AK1169" s="1"/>
      <c r="AN1169" s="1"/>
      <c r="AO1169" s="1"/>
      <c r="AP1169" s="1"/>
      <c r="AQ1169" s="1"/>
      <c r="AR1169" s="1"/>
    </row>
    <row r="1170" spans="28:44" ht="12.75">
      <c r="AB1170" s="1"/>
      <c r="AC1170" s="1"/>
      <c r="AD1170" s="1"/>
      <c r="AF1170" s="1"/>
      <c r="AG1170" s="1"/>
      <c r="AH1170" s="1"/>
      <c r="AI1170" s="1"/>
      <c r="AJ1170" s="1"/>
      <c r="AK1170" s="1"/>
      <c r="AN1170" s="1"/>
      <c r="AO1170" s="1"/>
      <c r="AP1170" s="1"/>
      <c r="AQ1170" s="1"/>
      <c r="AR1170" s="1"/>
    </row>
    <row r="1171" spans="28:44" ht="12.75">
      <c r="AB1171" s="1"/>
      <c r="AC1171" s="1"/>
      <c r="AD1171" s="1"/>
      <c r="AF1171" s="1"/>
      <c r="AG1171" s="1"/>
      <c r="AH1171" s="1"/>
      <c r="AI1171" s="1"/>
      <c r="AJ1171" s="1"/>
      <c r="AK1171" s="1"/>
      <c r="AN1171" s="1"/>
      <c r="AO1171" s="1"/>
      <c r="AP1171" s="1"/>
      <c r="AQ1171" s="1"/>
      <c r="AR1171" s="1"/>
    </row>
    <row r="1172" spans="28:44" ht="12.75">
      <c r="AB1172" s="1"/>
      <c r="AC1172" s="1"/>
      <c r="AD1172" s="1"/>
      <c r="AF1172" s="1"/>
      <c r="AG1172" s="1"/>
      <c r="AH1172" s="1"/>
      <c r="AI1172" s="1"/>
      <c r="AJ1172" s="1"/>
      <c r="AK1172" s="1"/>
      <c r="AN1172" s="1"/>
      <c r="AO1172" s="1"/>
      <c r="AP1172" s="1"/>
      <c r="AQ1172" s="1"/>
      <c r="AR1172" s="1"/>
    </row>
    <row r="1173" spans="28:44" ht="12.75">
      <c r="AB1173" s="1"/>
      <c r="AC1173" s="1"/>
      <c r="AD1173" s="1"/>
      <c r="AF1173" s="1"/>
      <c r="AG1173" s="1"/>
      <c r="AH1173" s="1"/>
      <c r="AI1173" s="1"/>
      <c r="AJ1173" s="1"/>
      <c r="AK1173" s="1"/>
      <c r="AN1173" s="1"/>
      <c r="AO1173" s="1"/>
      <c r="AP1173" s="1"/>
      <c r="AQ1173" s="1"/>
      <c r="AR1173" s="1"/>
    </row>
    <row r="1174" spans="28:44" ht="12.75">
      <c r="AB1174" s="1"/>
      <c r="AC1174" s="1"/>
      <c r="AD1174" s="1"/>
      <c r="AF1174" s="1"/>
      <c r="AG1174" s="1"/>
      <c r="AH1174" s="1"/>
      <c r="AI1174" s="1"/>
      <c r="AJ1174" s="1"/>
      <c r="AK1174" s="1"/>
      <c r="AN1174" s="1"/>
      <c r="AO1174" s="1"/>
      <c r="AP1174" s="1"/>
      <c r="AQ1174" s="1"/>
      <c r="AR1174" s="1"/>
    </row>
    <row r="1175" spans="28:44" ht="12.75">
      <c r="AB1175" s="1"/>
      <c r="AC1175" s="1"/>
      <c r="AD1175" s="1"/>
      <c r="AF1175" s="1"/>
      <c r="AG1175" s="1"/>
      <c r="AH1175" s="1"/>
      <c r="AI1175" s="1"/>
      <c r="AJ1175" s="1"/>
      <c r="AK1175" s="1"/>
      <c r="AN1175" s="1"/>
      <c r="AO1175" s="1"/>
      <c r="AP1175" s="1"/>
      <c r="AQ1175" s="1"/>
      <c r="AR1175" s="1"/>
    </row>
    <row r="1176" spans="28:44" ht="12.75">
      <c r="AB1176" s="1"/>
      <c r="AC1176" s="1"/>
      <c r="AD1176" s="1"/>
      <c r="AF1176" s="1"/>
      <c r="AG1176" s="1"/>
      <c r="AH1176" s="1"/>
      <c r="AI1176" s="1"/>
      <c r="AJ1176" s="1"/>
      <c r="AK1176" s="1"/>
      <c r="AN1176" s="1"/>
      <c r="AO1176" s="1"/>
      <c r="AP1176" s="1"/>
      <c r="AQ1176" s="1"/>
      <c r="AR1176" s="1"/>
    </row>
    <row r="1177" spans="28:44" ht="12.75">
      <c r="AB1177" s="1"/>
      <c r="AC1177" s="1"/>
      <c r="AD1177" s="1"/>
      <c r="AF1177" s="1"/>
      <c r="AG1177" s="1"/>
      <c r="AH1177" s="1"/>
      <c r="AI1177" s="1"/>
      <c r="AJ1177" s="1"/>
      <c r="AK1177" s="1"/>
      <c r="AN1177" s="1"/>
      <c r="AO1177" s="1"/>
      <c r="AP1177" s="1"/>
      <c r="AQ1177" s="1"/>
      <c r="AR1177" s="1"/>
    </row>
    <row r="1178" spans="28:44" ht="12.75">
      <c r="AB1178" s="1"/>
      <c r="AC1178" s="1"/>
      <c r="AD1178" s="1"/>
      <c r="AF1178" s="1"/>
      <c r="AG1178" s="1"/>
      <c r="AH1178" s="1"/>
      <c r="AI1178" s="1"/>
      <c r="AJ1178" s="1"/>
      <c r="AK1178" s="1"/>
      <c r="AN1178" s="1"/>
      <c r="AO1178" s="1"/>
      <c r="AP1178" s="1"/>
      <c r="AQ1178" s="1"/>
      <c r="AR1178" s="1"/>
    </row>
    <row r="1179" spans="28:44" ht="12.75">
      <c r="AB1179" s="1"/>
      <c r="AC1179" s="1"/>
      <c r="AD1179" s="1"/>
      <c r="AF1179" s="1"/>
      <c r="AG1179" s="1"/>
      <c r="AH1179" s="1"/>
      <c r="AI1179" s="1"/>
      <c r="AJ1179" s="1"/>
      <c r="AK1179" s="1"/>
      <c r="AN1179" s="1"/>
      <c r="AO1179" s="1"/>
      <c r="AP1179" s="1"/>
      <c r="AQ1179" s="1"/>
      <c r="AR1179" s="1"/>
    </row>
    <row r="1180" spans="28:44" ht="12.75">
      <c r="AB1180" s="1"/>
      <c r="AC1180" s="1"/>
      <c r="AD1180" s="1"/>
      <c r="AF1180" s="1"/>
      <c r="AG1180" s="1"/>
      <c r="AH1180" s="1"/>
      <c r="AI1180" s="1"/>
      <c r="AJ1180" s="1"/>
      <c r="AK1180" s="1"/>
      <c r="AN1180" s="1"/>
      <c r="AO1180" s="1"/>
      <c r="AP1180" s="1"/>
      <c r="AQ1180" s="1"/>
      <c r="AR1180" s="1"/>
    </row>
    <row r="1181" spans="28:44" ht="12.75">
      <c r="AB1181" s="1"/>
      <c r="AC1181" s="1"/>
      <c r="AD1181" s="1"/>
      <c r="AF1181" s="1"/>
      <c r="AG1181" s="1"/>
      <c r="AH1181" s="1"/>
      <c r="AI1181" s="1"/>
      <c r="AJ1181" s="1"/>
      <c r="AK1181" s="1"/>
      <c r="AN1181" s="1"/>
      <c r="AO1181" s="1"/>
      <c r="AP1181" s="1"/>
      <c r="AQ1181" s="1"/>
      <c r="AR1181" s="1"/>
    </row>
    <row r="1182" spans="28:44" ht="12.75">
      <c r="AB1182" s="1"/>
      <c r="AC1182" s="1"/>
      <c r="AD1182" s="1"/>
      <c r="AF1182" s="1"/>
      <c r="AG1182" s="1"/>
      <c r="AH1182" s="1"/>
      <c r="AI1182" s="1"/>
      <c r="AJ1182" s="1"/>
      <c r="AK1182" s="1"/>
      <c r="AN1182" s="1"/>
      <c r="AO1182" s="1"/>
      <c r="AP1182" s="1"/>
      <c r="AQ1182" s="1"/>
      <c r="AR1182" s="1"/>
    </row>
    <row r="1183" spans="28:44" ht="12.75">
      <c r="AB1183" s="1"/>
      <c r="AC1183" s="1"/>
      <c r="AD1183" s="1"/>
      <c r="AF1183" s="1"/>
      <c r="AG1183" s="1"/>
      <c r="AH1183" s="1"/>
      <c r="AI1183" s="1"/>
      <c r="AJ1183" s="1"/>
      <c r="AK1183" s="1"/>
      <c r="AN1183" s="1"/>
      <c r="AO1183" s="1"/>
      <c r="AP1183" s="1"/>
      <c r="AQ1183" s="1"/>
      <c r="AR1183" s="1"/>
    </row>
    <row r="1184" spans="28:44" ht="12.75">
      <c r="AB1184" s="1"/>
      <c r="AC1184" s="1"/>
      <c r="AD1184" s="1"/>
      <c r="AF1184" s="1"/>
      <c r="AG1184" s="1"/>
      <c r="AH1184" s="1"/>
      <c r="AI1184" s="1"/>
      <c r="AJ1184" s="1"/>
      <c r="AK1184" s="1"/>
      <c r="AN1184" s="1"/>
      <c r="AO1184" s="1"/>
      <c r="AP1184" s="1"/>
      <c r="AQ1184" s="1"/>
      <c r="AR1184" s="1"/>
    </row>
    <row r="1185" spans="28:44" ht="12.75">
      <c r="AB1185" s="1"/>
      <c r="AC1185" s="1"/>
      <c r="AD1185" s="1"/>
      <c r="AF1185" s="1"/>
      <c r="AG1185" s="1"/>
      <c r="AH1185" s="1"/>
      <c r="AI1185" s="1"/>
      <c r="AJ1185" s="1"/>
      <c r="AK1185" s="1"/>
      <c r="AN1185" s="1"/>
      <c r="AO1185" s="1"/>
      <c r="AP1185" s="1"/>
      <c r="AQ1185" s="1"/>
      <c r="AR1185" s="1"/>
    </row>
    <row r="1186" spans="28:44" ht="12.75">
      <c r="AB1186" s="1"/>
      <c r="AC1186" s="1"/>
      <c r="AD1186" s="1"/>
      <c r="AF1186" s="1"/>
      <c r="AG1186" s="1"/>
      <c r="AH1186" s="1"/>
      <c r="AI1186" s="1"/>
      <c r="AJ1186" s="1"/>
      <c r="AK1186" s="1"/>
      <c r="AN1186" s="1"/>
      <c r="AO1186" s="1"/>
      <c r="AP1186" s="1"/>
      <c r="AQ1186" s="1"/>
      <c r="AR1186" s="1"/>
    </row>
    <row r="1187" spans="28:44" ht="12.75">
      <c r="AB1187" s="1"/>
      <c r="AC1187" s="1"/>
      <c r="AD1187" s="1"/>
      <c r="AF1187" s="1"/>
      <c r="AG1187" s="1"/>
      <c r="AH1187" s="1"/>
      <c r="AI1187" s="1"/>
      <c r="AJ1187" s="1"/>
      <c r="AK1187" s="1"/>
      <c r="AN1187" s="1"/>
      <c r="AO1187" s="1"/>
      <c r="AP1187" s="1"/>
      <c r="AQ1187" s="1"/>
      <c r="AR1187" s="1"/>
    </row>
    <row r="1188" spans="28:44" ht="12.75">
      <c r="AB1188" s="1"/>
      <c r="AC1188" s="1"/>
      <c r="AD1188" s="1"/>
      <c r="AF1188" s="1"/>
      <c r="AG1188" s="1"/>
      <c r="AH1188" s="1"/>
      <c r="AI1188" s="1"/>
      <c r="AJ1188" s="1"/>
      <c r="AK1188" s="1"/>
      <c r="AN1188" s="1"/>
      <c r="AO1188" s="1"/>
      <c r="AP1188" s="1"/>
      <c r="AQ1188" s="1"/>
      <c r="AR1188" s="1"/>
    </row>
    <row r="1189" spans="28:44" ht="12.75">
      <c r="AB1189" s="1"/>
      <c r="AC1189" s="1"/>
      <c r="AD1189" s="1"/>
      <c r="AF1189" s="1"/>
      <c r="AG1189" s="1"/>
      <c r="AH1189" s="1"/>
      <c r="AI1189" s="1"/>
      <c r="AJ1189" s="1"/>
      <c r="AK1189" s="1"/>
      <c r="AN1189" s="1"/>
      <c r="AO1189" s="1"/>
      <c r="AP1189" s="1"/>
      <c r="AQ1189" s="1"/>
      <c r="AR1189" s="1"/>
    </row>
    <row r="1190" spans="28:44" ht="12.75">
      <c r="AB1190" s="1"/>
      <c r="AC1190" s="1"/>
      <c r="AD1190" s="1"/>
      <c r="AF1190" s="1"/>
      <c r="AG1190" s="1"/>
      <c r="AH1190" s="1"/>
      <c r="AI1190" s="1"/>
      <c r="AJ1190" s="1"/>
      <c r="AK1190" s="1"/>
      <c r="AN1190" s="1"/>
      <c r="AO1190" s="1"/>
      <c r="AP1190" s="1"/>
      <c r="AQ1190" s="1"/>
      <c r="AR1190" s="1"/>
    </row>
    <row r="1191" spans="28:44" ht="12.75">
      <c r="AB1191" s="1"/>
      <c r="AC1191" s="1"/>
      <c r="AD1191" s="1"/>
      <c r="AF1191" s="1"/>
      <c r="AG1191" s="1"/>
      <c r="AH1191" s="1"/>
      <c r="AI1191" s="1"/>
      <c r="AJ1191" s="1"/>
      <c r="AK1191" s="1"/>
      <c r="AN1191" s="1"/>
      <c r="AO1191" s="1"/>
      <c r="AP1191" s="1"/>
      <c r="AQ1191" s="1"/>
      <c r="AR1191" s="1"/>
    </row>
    <row r="1192" spans="28:44" ht="12.75">
      <c r="AB1192" s="1"/>
      <c r="AC1192" s="1"/>
      <c r="AD1192" s="1"/>
      <c r="AF1192" s="1"/>
      <c r="AG1192" s="1"/>
      <c r="AH1192" s="1"/>
      <c r="AI1192" s="1"/>
      <c r="AJ1192" s="1"/>
      <c r="AK1192" s="1"/>
      <c r="AN1192" s="1"/>
      <c r="AO1192" s="1"/>
      <c r="AP1192" s="1"/>
      <c r="AQ1192" s="1"/>
      <c r="AR1192" s="1"/>
    </row>
    <row r="1193" spans="28:44" ht="12.75">
      <c r="AB1193" s="1"/>
      <c r="AC1193" s="1"/>
      <c r="AD1193" s="1"/>
      <c r="AF1193" s="1"/>
      <c r="AG1193" s="1"/>
      <c r="AH1193" s="1"/>
      <c r="AI1193" s="1"/>
      <c r="AJ1193" s="1"/>
      <c r="AK1193" s="1"/>
      <c r="AN1193" s="1"/>
      <c r="AO1193" s="1"/>
      <c r="AP1193" s="1"/>
      <c r="AQ1193" s="1"/>
      <c r="AR1193" s="1"/>
    </row>
    <row r="1194" spans="28:44" ht="12.75">
      <c r="AB1194" s="1"/>
      <c r="AC1194" s="1"/>
      <c r="AD1194" s="1"/>
      <c r="AF1194" s="1"/>
      <c r="AG1194" s="1"/>
      <c r="AH1194" s="1"/>
      <c r="AI1194" s="1"/>
      <c r="AJ1194" s="1"/>
      <c r="AK1194" s="1"/>
      <c r="AN1194" s="1"/>
      <c r="AO1194" s="1"/>
      <c r="AP1194" s="1"/>
      <c r="AQ1194" s="1"/>
      <c r="AR1194" s="1"/>
    </row>
    <row r="1195" spans="28:44" ht="12.75">
      <c r="AB1195" s="1"/>
      <c r="AC1195" s="1"/>
      <c r="AD1195" s="1"/>
      <c r="AF1195" s="1"/>
      <c r="AG1195" s="1"/>
      <c r="AH1195" s="1"/>
      <c r="AI1195" s="1"/>
      <c r="AJ1195" s="1"/>
      <c r="AK1195" s="1"/>
      <c r="AN1195" s="1"/>
      <c r="AO1195" s="1"/>
      <c r="AP1195" s="1"/>
      <c r="AQ1195" s="1"/>
      <c r="AR1195" s="1"/>
    </row>
    <row r="1196" spans="28:44" ht="12.75">
      <c r="AB1196" s="1"/>
      <c r="AC1196" s="1"/>
      <c r="AD1196" s="1"/>
      <c r="AF1196" s="1"/>
      <c r="AG1196" s="1"/>
      <c r="AH1196" s="1"/>
      <c r="AI1196" s="1"/>
      <c r="AJ1196" s="1"/>
      <c r="AK1196" s="1"/>
      <c r="AN1196" s="1"/>
      <c r="AO1196" s="1"/>
      <c r="AP1196" s="1"/>
      <c r="AQ1196" s="1"/>
      <c r="AR1196" s="1"/>
    </row>
    <row r="1197" spans="28:44" ht="12.75">
      <c r="AB1197" s="1"/>
      <c r="AC1197" s="1"/>
      <c r="AD1197" s="1"/>
      <c r="AF1197" s="1"/>
      <c r="AG1197" s="1"/>
      <c r="AH1197" s="1"/>
      <c r="AI1197" s="1"/>
      <c r="AJ1197" s="1"/>
      <c r="AK1197" s="1"/>
      <c r="AN1197" s="1"/>
      <c r="AO1197" s="1"/>
      <c r="AP1197" s="1"/>
      <c r="AQ1197" s="1"/>
      <c r="AR1197" s="1"/>
    </row>
    <row r="1198" spans="28:44" ht="12.75">
      <c r="AB1198" s="1"/>
      <c r="AC1198" s="1"/>
      <c r="AD1198" s="1"/>
      <c r="AF1198" s="1"/>
      <c r="AG1198" s="1"/>
      <c r="AH1198" s="1"/>
      <c r="AI1198" s="1"/>
      <c r="AJ1198" s="1"/>
      <c r="AK1198" s="1"/>
      <c r="AN1198" s="1"/>
      <c r="AO1198" s="1"/>
      <c r="AP1198" s="1"/>
      <c r="AQ1198" s="1"/>
      <c r="AR1198" s="1"/>
    </row>
    <row r="1199" spans="28:44" ht="12.75">
      <c r="AB1199" s="1"/>
      <c r="AC1199" s="1"/>
      <c r="AD1199" s="1"/>
      <c r="AF1199" s="1"/>
      <c r="AG1199" s="1"/>
      <c r="AH1199" s="1"/>
      <c r="AI1199" s="1"/>
      <c r="AJ1199" s="1"/>
      <c r="AK1199" s="1"/>
      <c r="AN1199" s="1"/>
      <c r="AO1199" s="1"/>
      <c r="AP1199" s="1"/>
      <c r="AQ1199" s="1"/>
      <c r="AR1199" s="1"/>
    </row>
    <row r="1200" spans="28:44" ht="12.75">
      <c r="AB1200" s="1"/>
      <c r="AC1200" s="1"/>
      <c r="AD1200" s="1"/>
      <c r="AF1200" s="1"/>
      <c r="AG1200" s="1"/>
      <c r="AH1200" s="1"/>
      <c r="AI1200" s="1"/>
      <c r="AJ1200" s="1"/>
      <c r="AK1200" s="1"/>
      <c r="AN1200" s="1"/>
      <c r="AO1200" s="1"/>
      <c r="AP1200" s="1"/>
      <c r="AQ1200" s="1"/>
      <c r="AR1200" s="1"/>
    </row>
    <row r="1201" spans="28:44" ht="12.75">
      <c r="AB1201" s="1"/>
      <c r="AC1201" s="1"/>
      <c r="AD1201" s="1"/>
      <c r="AF1201" s="1"/>
      <c r="AG1201" s="1"/>
      <c r="AH1201" s="1"/>
      <c r="AI1201" s="1"/>
      <c r="AJ1201" s="1"/>
      <c r="AK1201" s="1"/>
      <c r="AN1201" s="1"/>
      <c r="AO1201" s="1"/>
      <c r="AP1201" s="1"/>
      <c r="AQ1201" s="1"/>
      <c r="AR1201" s="1"/>
    </row>
    <row r="1202" spans="28:44" ht="12.75">
      <c r="AB1202" s="1"/>
      <c r="AC1202" s="1"/>
      <c r="AD1202" s="1"/>
      <c r="AF1202" s="1"/>
      <c r="AG1202" s="1"/>
      <c r="AH1202" s="1"/>
      <c r="AI1202" s="1"/>
      <c r="AJ1202" s="1"/>
      <c r="AK1202" s="1"/>
      <c r="AN1202" s="1"/>
      <c r="AO1202" s="1"/>
      <c r="AP1202" s="1"/>
      <c r="AQ1202" s="1"/>
      <c r="AR1202" s="1"/>
    </row>
    <row r="1203" spans="28:44" ht="12.75">
      <c r="AB1203" s="1"/>
      <c r="AC1203" s="1"/>
      <c r="AD1203" s="1"/>
      <c r="AF1203" s="1"/>
      <c r="AG1203" s="1"/>
      <c r="AH1203" s="1"/>
      <c r="AI1203" s="1"/>
      <c r="AJ1203" s="1"/>
      <c r="AK1203" s="1"/>
      <c r="AN1203" s="1"/>
      <c r="AO1203" s="1"/>
      <c r="AP1203" s="1"/>
      <c r="AQ1203" s="1"/>
      <c r="AR1203" s="1"/>
    </row>
    <row r="1204" spans="28:44" ht="12.75">
      <c r="AB1204" s="1"/>
      <c r="AC1204" s="1"/>
      <c r="AD1204" s="1"/>
      <c r="AF1204" s="1"/>
      <c r="AG1204" s="1"/>
      <c r="AH1204" s="1"/>
      <c r="AI1204" s="1"/>
      <c r="AJ1204" s="1"/>
      <c r="AK1204" s="1"/>
      <c r="AN1204" s="1"/>
      <c r="AO1204" s="1"/>
      <c r="AP1204" s="1"/>
      <c r="AQ1204" s="1"/>
      <c r="AR1204" s="1"/>
    </row>
    <row r="1205" spans="28:44" ht="12.75">
      <c r="AB1205" s="1"/>
      <c r="AC1205" s="1"/>
      <c r="AD1205" s="1"/>
      <c r="AF1205" s="1"/>
      <c r="AG1205" s="1"/>
      <c r="AH1205" s="1"/>
      <c r="AI1205" s="1"/>
      <c r="AJ1205" s="1"/>
      <c r="AK1205" s="1"/>
      <c r="AN1205" s="1"/>
      <c r="AO1205" s="1"/>
      <c r="AP1205" s="1"/>
      <c r="AQ1205" s="1"/>
      <c r="AR1205" s="1"/>
    </row>
    <row r="1206" spans="28:44" ht="12.75">
      <c r="AB1206" s="1"/>
      <c r="AC1206" s="1"/>
      <c r="AD1206" s="1"/>
      <c r="AF1206" s="1"/>
      <c r="AG1206" s="1"/>
      <c r="AH1206" s="1"/>
      <c r="AI1206" s="1"/>
      <c r="AJ1206" s="1"/>
      <c r="AK1206" s="1"/>
      <c r="AN1206" s="1"/>
      <c r="AO1206" s="1"/>
      <c r="AP1206" s="1"/>
      <c r="AQ1206" s="1"/>
      <c r="AR1206" s="1"/>
    </row>
    <row r="1207" spans="28:44" ht="12.75">
      <c r="AB1207" s="1"/>
      <c r="AC1207" s="1"/>
      <c r="AD1207" s="1"/>
      <c r="AF1207" s="1"/>
      <c r="AG1207" s="1"/>
      <c r="AH1207" s="1"/>
      <c r="AI1207" s="1"/>
      <c r="AJ1207" s="1"/>
      <c r="AK1207" s="1"/>
      <c r="AN1207" s="1"/>
      <c r="AO1207" s="1"/>
      <c r="AP1207" s="1"/>
      <c r="AQ1207" s="1"/>
      <c r="AR1207" s="1"/>
    </row>
    <row r="1208" spans="28:44" ht="12.75">
      <c r="AB1208" s="1"/>
      <c r="AC1208" s="1"/>
      <c r="AD1208" s="1"/>
      <c r="AF1208" s="1"/>
      <c r="AG1208" s="1"/>
      <c r="AH1208" s="1"/>
      <c r="AI1208" s="1"/>
      <c r="AJ1208" s="1"/>
      <c r="AK1208" s="1"/>
      <c r="AN1208" s="1"/>
      <c r="AO1208" s="1"/>
      <c r="AP1208" s="1"/>
      <c r="AQ1208" s="1"/>
      <c r="AR1208" s="1"/>
    </row>
    <row r="1209" spans="28:44" ht="12.75">
      <c r="AB1209" s="1"/>
      <c r="AC1209" s="1"/>
      <c r="AD1209" s="1"/>
      <c r="AF1209" s="1"/>
      <c r="AG1209" s="1"/>
      <c r="AH1209" s="1"/>
      <c r="AI1209" s="1"/>
      <c r="AJ1209" s="1"/>
      <c r="AK1209" s="1"/>
      <c r="AN1209" s="1"/>
      <c r="AO1209" s="1"/>
      <c r="AP1209" s="1"/>
      <c r="AQ1209" s="1"/>
      <c r="AR1209" s="1"/>
    </row>
    <row r="1210" spans="28:44" ht="12.75">
      <c r="AB1210" s="1"/>
      <c r="AC1210" s="1"/>
      <c r="AD1210" s="1"/>
      <c r="AF1210" s="1"/>
      <c r="AG1210" s="1"/>
      <c r="AH1210" s="1"/>
      <c r="AI1210" s="1"/>
      <c r="AJ1210" s="1"/>
      <c r="AK1210" s="1"/>
      <c r="AN1210" s="1"/>
      <c r="AO1210" s="1"/>
      <c r="AP1210" s="1"/>
      <c r="AQ1210" s="1"/>
      <c r="AR1210" s="1"/>
    </row>
    <row r="1211" spans="28:44" ht="12.75">
      <c r="AB1211" s="1"/>
      <c r="AC1211" s="1"/>
      <c r="AD1211" s="1"/>
      <c r="AF1211" s="1"/>
      <c r="AG1211" s="1"/>
      <c r="AH1211" s="1"/>
      <c r="AI1211" s="1"/>
      <c r="AJ1211" s="1"/>
      <c r="AK1211" s="1"/>
      <c r="AN1211" s="1"/>
      <c r="AO1211" s="1"/>
      <c r="AP1211" s="1"/>
      <c r="AQ1211" s="1"/>
      <c r="AR1211" s="1"/>
    </row>
    <row r="1212" spans="28:44" ht="12.75">
      <c r="AB1212" s="1"/>
      <c r="AC1212" s="1"/>
      <c r="AD1212" s="1"/>
      <c r="AF1212" s="1"/>
      <c r="AG1212" s="1"/>
      <c r="AH1212" s="1"/>
      <c r="AI1212" s="1"/>
      <c r="AJ1212" s="1"/>
      <c r="AK1212" s="1"/>
      <c r="AN1212" s="1"/>
      <c r="AO1212" s="1"/>
      <c r="AP1212" s="1"/>
      <c r="AQ1212" s="1"/>
      <c r="AR1212" s="1"/>
    </row>
    <row r="1213" spans="28:44" ht="12.75">
      <c r="AB1213" s="1"/>
      <c r="AC1213" s="1"/>
      <c r="AD1213" s="1"/>
      <c r="AF1213" s="1"/>
      <c r="AG1213" s="1"/>
      <c r="AH1213" s="1"/>
      <c r="AI1213" s="1"/>
      <c r="AJ1213" s="1"/>
      <c r="AK1213" s="1"/>
      <c r="AN1213" s="1"/>
      <c r="AO1213" s="1"/>
      <c r="AP1213" s="1"/>
      <c r="AQ1213" s="1"/>
      <c r="AR1213" s="1"/>
    </row>
    <row r="1214" spans="28:44" ht="12.75">
      <c r="AB1214" s="1"/>
      <c r="AC1214" s="1"/>
      <c r="AD1214" s="1"/>
      <c r="AF1214" s="1"/>
      <c r="AG1214" s="1"/>
      <c r="AH1214" s="1"/>
      <c r="AI1214" s="1"/>
      <c r="AJ1214" s="1"/>
      <c r="AK1214" s="1"/>
      <c r="AN1214" s="1"/>
      <c r="AO1214" s="1"/>
      <c r="AP1214" s="1"/>
      <c r="AQ1214" s="1"/>
      <c r="AR1214" s="1"/>
    </row>
    <row r="1215" spans="28:44" ht="12.75">
      <c r="AB1215" s="1"/>
      <c r="AC1215" s="1"/>
      <c r="AD1215" s="1"/>
      <c r="AF1215" s="1"/>
      <c r="AG1215" s="1"/>
      <c r="AH1215" s="1"/>
      <c r="AI1215" s="1"/>
      <c r="AJ1215" s="1"/>
      <c r="AK1215" s="1"/>
      <c r="AN1215" s="1"/>
      <c r="AO1215" s="1"/>
      <c r="AP1215" s="1"/>
      <c r="AQ1215" s="1"/>
      <c r="AR1215" s="1"/>
    </row>
    <row r="1216" spans="28:44" ht="12.75">
      <c r="AB1216" s="1"/>
      <c r="AC1216" s="1"/>
      <c r="AD1216" s="1"/>
      <c r="AF1216" s="1"/>
      <c r="AG1216" s="1"/>
      <c r="AH1216" s="1"/>
      <c r="AI1216" s="1"/>
      <c r="AJ1216" s="1"/>
      <c r="AK1216" s="1"/>
      <c r="AN1216" s="1"/>
      <c r="AO1216" s="1"/>
      <c r="AP1216" s="1"/>
      <c r="AQ1216" s="1"/>
      <c r="AR1216" s="1"/>
    </row>
    <row r="1217" spans="28:44" ht="12.75">
      <c r="AB1217" s="1"/>
      <c r="AC1217" s="1"/>
      <c r="AD1217" s="1"/>
      <c r="AF1217" s="1"/>
      <c r="AG1217" s="1"/>
      <c r="AH1217" s="1"/>
      <c r="AI1217" s="1"/>
      <c r="AJ1217" s="1"/>
      <c r="AK1217" s="1"/>
      <c r="AN1217" s="1"/>
      <c r="AO1217" s="1"/>
      <c r="AP1217" s="1"/>
      <c r="AQ1217" s="1"/>
      <c r="AR1217" s="1"/>
    </row>
    <row r="1218" spans="28:44" ht="12.75">
      <c r="AB1218" s="1"/>
      <c r="AC1218" s="1"/>
      <c r="AD1218" s="1"/>
      <c r="AF1218" s="1"/>
      <c r="AG1218" s="1"/>
      <c r="AH1218" s="1"/>
      <c r="AI1218" s="1"/>
      <c r="AJ1218" s="1"/>
      <c r="AK1218" s="1"/>
      <c r="AN1218" s="1"/>
      <c r="AO1218" s="1"/>
      <c r="AP1218" s="1"/>
      <c r="AQ1218" s="1"/>
      <c r="AR1218" s="1"/>
    </row>
    <row r="1219" spans="28:44" ht="12.75">
      <c r="AB1219" s="1"/>
      <c r="AC1219" s="1"/>
      <c r="AD1219" s="1"/>
      <c r="AF1219" s="1"/>
      <c r="AG1219" s="1"/>
      <c r="AH1219" s="1"/>
      <c r="AI1219" s="1"/>
      <c r="AJ1219" s="1"/>
      <c r="AK1219" s="1"/>
      <c r="AN1219" s="1"/>
      <c r="AO1219" s="1"/>
      <c r="AP1219" s="1"/>
      <c r="AQ1219" s="1"/>
      <c r="AR1219" s="1"/>
    </row>
    <row r="1220" spans="28:44" ht="12.75">
      <c r="AB1220" s="1"/>
      <c r="AC1220" s="1"/>
      <c r="AD1220" s="1"/>
      <c r="AF1220" s="1"/>
      <c r="AG1220" s="1"/>
      <c r="AH1220" s="1"/>
      <c r="AI1220" s="1"/>
      <c r="AJ1220" s="1"/>
      <c r="AK1220" s="1"/>
      <c r="AN1220" s="1"/>
      <c r="AO1220" s="1"/>
      <c r="AP1220" s="1"/>
      <c r="AQ1220" s="1"/>
      <c r="AR1220" s="1"/>
    </row>
    <row r="1221" spans="28:44" ht="12.75">
      <c r="AB1221" s="1"/>
      <c r="AC1221" s="1"/>
      <c r="AD1221" s="1"/>
      <c r="AF1221" s="1"/>
      <c r="AG1221" s="1"/>
      <c r="AH1221" s="1"/>
      <c r="AI1221" s="1"/>
      <c r="AJ1221" s="1"/>
      <c r="AK1221" s="1"/>
      <c r="AN1221" s="1"/>
      <c r="AO1221" s="1"/>
      <c r="AP1221" s="1"/>
      <c r="AQ1221" s="1"/>
      <c r="AR1221" s="1"/>
    </row>
    <row r="1222" spans="28:44" ht="12.75">
      <c r="AB1222" s="1"/>
      <c r="AC1222" s="1"/>
      <c r="AD1222" s="1"/>
      <c r="AF1222" s="1"/>
      <c r="AG1222" s="1"/>
      <c r="AH1222" s="1"/>
      <c r="AI1222" s="1"/>
      <c r="AJ1222" s="1"/>
      <c r="AK1222" s="1"/>
      <c r="AN1222" s="1"/>
      <c r="AO1222" s="1"/>
      <c r="AP1222" s="1"/>
      <c r="AQ1222" s="1"/>
      <c r="AR1222" s="1"/>
    </row>
    <row r="1223" spans="28:44" ht="12.75">
      <c r="AB1223" s="1"/>
      <c r="AC1223" s="1"/>
      <c r="AD1223" s="1"/>
      <c r="AF1223" s="1"/>
      <c r="AG1223" s="1"/>
      <c r="AH1223" s="1"/>
      <c r="AI1223" s="1"/>
      <c r="AJ1223" s="1"/>
      <c r="AK1223" s="1"/>
      <c r="AN1223" s="1"/>
      <c r="AO1223" s="1"/>
      <c r="AP1223" s="1"/>
      <c r="AQ1223" s="1"/>
      <c r="AR1223" s="1"/>
    </row>
    <row r="1224" spans="28:44" ht="12.75">
      <c r="AB1224" s="1"/>
      <c r="AC1224" s="1"/>
      <c r="AD1224" s="1"/>
      <c r="AF1224" s="1"/>
      <c r="AG1224" s="1"/>
      <c r="AH1224" s="1"/>
      <c r="AI1224" s="1"/>
      <c r="AJ1224" s="1"/>
      <c r="AK1224" s="1"/>
      <c r="AN1224" s="1"/>
      <c r="AO1224" s="1"/>
      <c r="AP1224" s="1"/>
      <c r="AQ1224" s="1"/>
      <c r="AR1224" s="1"/>
    </row>
    <row r="1225" spans="28:44" ht="12.75">
      <c r="AB1225" s="1"/>
      <c r="AC1225" s="1"/>
      <c r="AD1225" s="1"/>
      <c r="AF1225" s="1"/>
      <c r="AG1225" s="1"/>
      <c r="AH1225" s="1"/>
      <c r="AI1225" s="1"/>
      <c r="AJ1225" s="1"/>
      <c r="AK1225" s="1"/>
      <c r="AN1225" s="1"/>
      <c r="AO1225" s="1"/>
      <c r="AP1225" s="1"/>
      <c r="AQ1225" s="1"/>
      <c r="AR1225" s="1"/>
    </row>
    <row r="1226" spans="28:44" ht="12.75">
      <c r="AB1226" s="1"/>
      <c r="AC1226" s="1"/>
      <c r="AD1226" s="1"/>
      <c r="AF1226" s="1"/>
      <c r="AG1226" s="1"/>
      <c r="AH1226" s="1"/>
      <c r="AI1226" s="1"/>
      <c r="AJ1226" s="1"/>
      <c r="AK1226" s="1"/>
      <c r="AN1226" s="1"/>
      <c r="AO1226" s="1"/>
      <c r="AP1226" s="1"/>
      <c r="AQ1226" s="1"/>
      <c r="AR1226" s="1"/>
    </row>
    <row r="1227" spans="28:44" ht="12.75">
      <c r="AB1227" s="1"/>
      <c r="AC1227" s="1"/>
      <c r="AD1227" s="1"/>
      <c r="AF1227" s="1"/>
      <c r="AG1227" s="1"/>
      <c r="AH1227" s="1"/>
      <c r="AI1227" s="1"/>
      <c r="AJ1227" s="1"/>
      <c r="AK1227" s="1"/>
      <c r="AN1227" s="1"/>
      <c r="AO1227" s="1"/>
      <c r="AP1227" s="1"/>
      <c r="AQ1227" s="1"/>
      <c r="AR1227" s="1"/>
    </row>
    <row r="1228" spans="28:44" ht="12.75">
      <c r="AB1228" s="1"/>
      <c r="AC1228" s="1"/>
      <c r="AD1228" s="1"/>
      <c r="AF1228" s="1"/>
      <c r="AG1228" s="1"/>
      <c r="AH1228" s="1"/>
      <c r="AI1228" s="1"/>
      <c r="AJ1228" s="1"/>
      <c r="AK1228" s="1"/>
      <c r="AN1228" s="1"/>
      <c r="AO1228" s="1"/>
      <c r="AP1228" s="1"/>
      <c r="AQ1228" s="1"/>
      <c r="AR1228" s="1"/>
    </row>
    <row r="1229" spans="28:44" ht="12.75">
      <c r="AB1229" s="1"/>
      <c r="AC1229" s="1"/>
      <c r="AD1229" s="1"/>
      <c r="AF1229" s="1"/>
      <c r="AG1229" s="1"/>
      <c r="AH1229" s="1"/>
      <c r="AI1229" s="1"/>
      <c r="AJ1229" s="1"/>
      <c r="AK1229" s="1"/>
      <c r="AN1229" s="1"/>
      <c r="AO1229" s="1"/>
      <c r="AP1229" s="1"/>
      <c r="AQ1229" s="1"/>
      <c r="AR1229" s="1"/>
    </row>
    <row r="1230" spans="28:44" ht="12.75">
      <c r="AB1230" s="1"/>
      <c r="AC1230" s="1"/>
      <c r="AD1230" s="1"/>
      <c r="AF1230" s="1"/>
      <c r="AG1230" s="1"/>
      <c r="AH1230" s="1"/>
      <c r="AI1230" s="1"/>
      <c r="AJ1230" s="1"/>
      <c r="AK1230" s="1"/>
      <c r="AN1230" s="1"/>
      <c r="AO1230" s="1"/>
      <c r="AP1230" s="1"/>
      <c r="AQ1230" s="1"/>
      <c r="AR1230" s="1"/>
    </row>
    <row r="1231" spans="28:44" ht="12.75">
      <c r="AB1231" s="1"/>
      <c r="AC1231" s="1"/>
      <c r="AD1231" s="1"/>
      <c r="AF1231" s="1"/>
      <c r="AG1231" s="1"/>
      <c r="AH1231" s="1"/>
      <c r="AI1231" s="1"/>
      <c r="AJ1231" s="1"/>
      <c r="AK1231" s="1"/>
      <c r="AN1231" s="1"/>
      <c r="AO1231" s="1"/>
      <c r="AP1231" s="1"/>
      <c r="AQ1231" s="1"/>
      <c r="AR1231" s="1"/>
    </row>
    <row r="1232" spans="28:44" ht="12.75">
      <c r="AB1232" s="1"/>
      <c r="AC1232" s="1"/>
      <c r="AD1232" s="1"/>
      <c r="AF1232" s="1"/>
      <c r="AG1232" s="1"/>
      <c r="AH1232" s="1"/>
      <c r="AI1232" s="1"/>
      <c r="AJ1232" s="1"/>
      <c r="AK1232" s="1"/>
      <c r="AN1232" s="1"/>
      <c r="AO1232" s="1"/>
      <c r="AP1232" s="1"/>
      <c r="AQ1232" s="1"/>
      <c r="AR1232" s="1"/>
    </row>
    <row r="1233" spans="28:44" ht="12.75">
      <c r="AB1233" s="1"/>
      <c r="AC1233" s="1"/>
      <c r="AD1233" s="1"/>
      <c r="AF1233" s="1"/>
      <c r="AG1233" s="1"/>
      <c r="AH1233" s="1"/>
      <c r="AI1233" s="1"/>
      <c r="AJ1233" s="1"/>
      <c r="AK1233" s="1"/>
      <c r="AN1233" s="1"/>
      <c r="AO1233" s="1"/>
      <c r="AP1233" s="1"/>
      <c r="AQ1233" s="1"/>
      <c r="AR1233" s="1"/>
    </row>
    <row r="1234" spans="28:44" ht="12.75">
      <c r="AB1234" s="1"/>
      <c r="AC1234" s="1"/>
      <c r="AD1234" s="1"/>
      <c r="AF1234" s="1"/>
      <c r="AG1234" s="1"/>
      <c r="AH1234" s="1"/>
      <c r="AI1234" s="1"/>
      <c r="AJ1234" s="1"/>
      <c r="AK1234" s="1"/>
      <c r="AN1234" s="1"/>
      <c r="AO1234" s="1"/>
      <c r="AP1234" s="1"/>
      <c r="AQ1234" s="1"/>
      <c r="AR1234" s="1"/>
    </row>
    <row r="1235" spans="28:44" ht="12.75">
      <c r="AB1235" s="1"/>
      <c r="AC1235" s="1"/>
      <c r="AD1235" s="1"/>
      <c r="AF1235" s="1"/>
      <c r="AG1235" s="1"/>
      <c r="AH1235" s="1"/>
      <c r="AI1235" s="1"/>
      <c r="AJ1235" s="1"/>
      <c r="AK1235" s="1"/>
      <c r="AN1235" s="1"/>
      <c r="AO1235" s="1"/>
      <c r="AP1235" s="1"/>
      <c r="AQ1235" s="1"/>
      <c r="AR1235" s="1"/>
    </row>
    <row r="1236" spans="28:44" ht="12.75">
      <c r="AB1236" s="1"/>
      <c r="AC1236" s="1"/>
      <c r="AD1236" s="1"/>
      <c r="AF1236" s="1"/>
      <c r="AG1236" s="1"/>
      <c r="AH1236" s="1"/>
      <c r="AI1236" s="1"/>
      <c r="AJ1236" s="1"/>
      <c r="AK1236" s="1"/>
      <c r="AN1236" s="1"/>
      <c r="AO1236" s="1"/>
      <c r="AP1236" s="1"/>
      <c r="AQ1236" s="1"/>
      <c r="AR1236" s="1"/>
    </row>
    <row r="1237" spans="28:44" ht="12.75">
      <c r="AB1237" s="1"/>
      <c r="AC1237" s="1"/>
      <c r="AD1237" s="1"/>
      <c r="AF1237" s="1"/>
      <c r="AG1237" s="1"/>
      <c r="AH1237" s="1"/>
      <c r="AI1237" s="1"/>
      <c r="AJ1237" s="1"/>
      <c r="AK1237" s="1"/>
      <c r="AN1237" s="1"/>
      <c r="AO1237" s="1"/>
      <c r="AP1237" s="1"/>
      <c r="AQ1237" s="1"/>
      <c r="AR1237" s="1"/>
    </row>
    <row r="1238" spans="28:44" ht="12.75">
      <c r="AB1238" s="1"/>
      <c r="AC1238" s="1"/>
      <c r="AD1238" s="1"/>
      <c r="AF1238" s="1"/>
      <c r="AG1238" s="1"/>
      <c r="AH1238" s="1"/>
      <c r="AI1238" s="1"/>
      <c r="AJ1238" s="1"/>
      <c r="AK1238" s="1"/>
      <c r="AN1238" s="1"/>
      <c r="AO1238" s="1"/>
      <c r="AP1238" s="1"/>
      <c r="AQ1238" s="1"/>
      <c r="AR1238" s="1"/>
    </row>
    <row r="1239" spans="28:44" ht="12.75">
      <c r="AB1239" s="1"/>
      <c r="AC1239" s="1"/>
      <c r="AD1239" s="1"/>
      <c r="AF1239" s="1"/>
      <c r="AG1239" s="1"/>
      <c r="AH1239" s="1"/>
      <c r="AI1239" s="1"/>
      <c r="AJ1239" s="1"/>
      <c r="AK1239" s="1"/>
      <c r="AN1239" s="1"/>
      <c r="AO1239" s="1"/>
      <c r="AP1239" s="1"/>
      <c r="AQ1239" s="1"/>
      <c r="AR1239" s="1"/>
    </row>
    <row r="1240" spans="28:44" ht="12.75">
      <c r="AB1240" s="1"/>
      <c r="AC1240" s="1"/>
      <c r="AD1240" s="1"/>
      <c r="AF1240" s="1"/>
      <c r="AG1240" s="1"/>
      <c r="AH1240" s="1"/>
      <c r="AI1240" s="1"/>
      <c r="AJ1240" s="1"/>
      <c r="AK1240" s="1"/>
      <c r="AN1240" s="1"/>
      <c r="AO1240" s="1"/>
      <c r="AP1240" s="1"/>
      <c r="AQ1240" s="1"/>
      <c r="AR1240" s="1"/>
    </row>
    <row r="1241" spans="28:44" ht="12.75">
      <c r="AB1241" s="1"/>
      <c r="AC1241" s="1"/>
      <c r="AD1241" s="1"/>
      <c r="AF1241" s="1"/>
      <c r="AG1241" s="1"/>
      <c r="AH1241" s="1"/>
      <c r="AI1241" s="1"/>
      <c r="AJ1241" s="1"/>
      <c r="AK1241" s="1"/>
      <c r="AN1241" s="1"/>
      <c r="AO1241" s="1"/>
      <c r="AP1241" s="1"/>
      <c r="AQ1241" s="1"/>
      <c r="AR1241" s="1"/>
    </row>
    <row r="1242" spans="28:44" ht="12.75">
      <c r="AB1242" s="1"/>
      <c r="AC1242" s="1"/>
      <c r="AD1242" s="1"/>
      <c r="AF1242" s="1"/>
      <c r="AG1242" s="1"/>
      <c r="AH1242" s="1"/>
      <c r="AI1242" s="1"/>
      <c r="AJ1242" s="1"/>
      <c r="AK1242" s="1"/>
      <c r="AN1242" s="1"/>
      <c r="AO1242" s="1"/>
      <c r="AP1242" s="1"/>
      <c r="AQ1242" s="1"/>
      <c r="AR1242" s="1"/>
    </row>
    <row r="1243" spans="28:44" ht="12.75">
      <c r="AB1243" s="1"/>
      <c r="AC1243" s="1"/>
      <c r="AD1243" s="1"/>
      <c r="AF1243" s="1"/>
      <c r="AG1243" s="1"/>
      <c r="AH1243" s="1"/>
      <c r="AI1243" s="1"/>
      <c r="AJ1243" s="1"/>
      <c r="AK1243" s="1"/>
      <c r="AN1243" s="1"/>
      <c r="AO1243" s="1"/>
      <c r="AP1243" s="1"/>
      <c r="AQ1243" s="1"/>
      <c r="AR1243" s="1"/>
    </row>
    <row r="1244" spans="28:44" ht="12.75">
      <c r="AB1244" s="1"/>
      <c r="AC1244" s="1"/>
      <c r="AD1244" s="1"/>
      <c r="AF1244" s="1"/>
      <c r="AG1244" s="1"/>
      <c r="AH1244" s="1"/>
      <c r="AI1244" s="1"/>
      <c r="AJ1244" s="1"/>
      <c r="AK1244" s="1"/>
      <c r="AN1244" s="1"/>
      <c r="AO1244" s="1"/>
      <c r="AP1244" s="1"/>
      <c r="AQ1244" s="1"/>
      <c r="AR1244" s="1"/>
    </row>
    <row r="1245" spans="28:44" ht="12.75">
      <c r="AB1245" s="1"/>
      <c r="AC1245" s="1"/>
      <c r="AD1245" s="1"/>
      <c r="AF1245" s="1"/>
      <c r="AG1245" s="1"/>
      <c r="AH1245" s="1"/>
      <c r="AI1245" s="1"/>
      <c r="AJ1245" s="1"/>
      <c r="AK1245" s="1"/>
      <c r="AN1245" s="1"/>
      <c r="AO1245" s="1"/>
      <c r="AP1245" s="1"/>
      <c r="AQ1245" s="1"/>
      <c r="AR1245" s="1"/>
    </row>
    <row r="1246" spans="28:44" ht="12.75">
      <c r="AB1246" s="1"/>
      <c r="AC1246" s="1"/>
      <c r="AD1246" s="1"/>
      <c r="AF1246" s="1"/>
      <c r="AG1246" s="1"/>
      <c r="AH1246" s="1"/>
      <c r="AI1246" s="1"/>
      <c r="AJ1246" s="1"/>
      <c r="AK1246" s="1"/>
      <c r="AN1246" s="1"/>
      <c r="AO1246" s="1"/>
      <c r="AP1246" s="1"/>
      <c r="AQ1246" s="1"/>
      <c r="AR1246" s="1"/>
    </row>
    <row r="1247" spans="28:44" ht="12.75">
      <c r="AB1247" s="1"/>
      <c r="AC1247" s="1"/>
      <c r="AD1247" s="1"/>
      <c r="AF1247" s="1"/>
      <c r="AG1247" s="1"/>
      <c r="AH1247" s="1"/>
      <c r="AI1247" s="1"/>
      <c r="AJ1247" s="1"/>
      <c r="AK1247" s="1"/>
      <c r="AN1247" s="1"/>
      <c r="AO1247" s="1"/>
      <c r="AP1247" s="1"/>
      <c r="AQ1247" s="1"/>
      <c r="AR1247" s="1"/>
    </row>
    <row r="1248" spans="28:44" ht="12.75">
      <c r="AB1248" s="1"/>
      <c r="AC1248" s="1"/>
      <c r="AD1248" s="1"/>
      <c r="AF1248" s="1"/>
      <c r="AG1248" s="1"/>
      <c r="AH1248" s="1"/>
      <c r="AI1248" s="1"/>
      <c r="AJ1248" s="1"/>
      <c r="AK1248" s="1"/>
      <c r="AN1248" s="1"/>
      <c r="AO1248" s="1"/>
      <c r="AP1248" s="1"/>
      <c r="AQ1248" s="1"/>
      <c r="AR1248" s="1"/>
    </row>
    <row r="1249" spans="28:44" ht="12.75">
      <c r="AB1249" s="1"/>
      <c r="AC1249" s="1"/>
      <c r="AD1249" s="1"/>
      <c r="AF1249" s="1"/>
      <c r="AG1249" s="1"/>
      <c r="AH1249" s="1"/>
      <c r="AI1249" s="1"/>
      <c r="AJ1249" s="1"/>
      <c r="AK1249" s="1"/>
      <c r="AN1249" s="1"/>
      <c r="AO1249" s="1"/>
      <c r="AP1249" s="1"/>
      <c r="AQ1249" s="1"/>
      <c r="AR1249" s="1"/>
    </row>
    <row r="1250" spans="28:44" ht="12.75">
      <c r="AB1250" s="1"/>
      <c r="AC1250" s="1"/>
      <c r="AD1250" s="1"/>
      <c r="AF1250" s="1"/>
      <c r="AG1250" s="1"/>
      <c r="AH1250" s="1"/>
      <c r="AI1250" s="1"/>
      <c r="AJ1250" s="1"/>
      <c r="AK1250" s="1"/>
      <c r="AN1250" s="1"/>
      <c r="AO1250" s="1"/>
      <c r="AP1250" s="1"/>
      <c r="AQ1250" s="1"/>
      <c r="AR1250" s="1"/>
    </row>
    <row r="1251" spans="28:44" ht="12.75">
      <c r="AB1251" s="1"/>
      <c r="AC1251" s="1"/>
      <c r="AD1251" s="1"/>
      <c r="AF1251" s="1"/>
      <c r="AG1251" s="1"/>
      <c r="AH1251" s="1"/>
      <c r="AI1251" s="1"/>
      <c r="AJ1251" s="1"/>
      <c r="AK1251" s="1"/>
      <c r="AN1251" s="1"/>
      <c r="AO1251" s="1"/>
      <c r="AP1251" s="1"/>
      <c r="AQ1251" s="1"/>
      <c r="AR1251" s="1"/>
    </row>
    <row r="1252" spans="28:44" ht="12.75">
      <c r="AB1252" s="1"/>
      <c r="AC1252" s="1"/>
      <c r="AD1252" s="1"/>
      <c r="AF1252" s="1"/>
      <c r="AG1252" s="1"/>
      <c r="AH1252" s="1"/>
      <c r="AI1252" s="1"/>
      <c r="AJ1252" s="1"/>
      <c r="AK1252" s="1"/>
      <c r="AN1252" s="1"/>
      <c r="AO1252" s="1"/>
      <c r="AP1252" s="1"/>
      <c r="AQ1252" s="1"/>
      <c r="AR1252" s="1"/>
    </row>
    <row r="1253" spans="28:44" ht="12.75">
      <c r="AB1253" s="1"/>
      <c r="AC1253" s="1"/>
      <c r="AD1253" s="1"/>
      <c r="AF1253" s="1"/>
      <c r="AG1253" s="1"/>
      <c r="AH1253" s="1"/>
      <c r="AI1253" s="1"/>
      <c r="AJ1253" s="1"/>
      <c r="AK1253" s="1"/>
      <c r="AN1253" s="1"/>
      <c r="AO1253" s="1"/>
      <c r="AP1253" s="1"/>
      <c r="AQ1253" s="1"/>
      <c r="AR1253" s="1"/>
    </row>
    <row r="1254" spans="28:44" ht="12.75">
      <c r="AB1254" s="1"/>
      <c r="AC1254" s="1"/>
      <c r="AD1254" s="1"/>
      <c r="AF1254" s="1"/>
      <c r="AG1254" s="1"/>
      <c r="AH1254" s="1"/>
      <c r="AI1254" s="1"/>
      <c r="AJ1254" s="1"/>
      <c r="AK1254" s="1"/>
      <c r="AN1254" s="1"/>
      <c r="AO1254" s="1"/>
      <c r="AP1254" s="1"/>
      <c r="AQ1254" s="1"/>
      <c r="AR1254" s="1"/>
    </row>
    <row r="1255" spans="28:44" ht="12.75">
      <c r="AB1255" s="1"/>
      <c r="AC1255" s="1"/>
      <c r="AD1255" s="1"/>
      <c r="AF1255" s="1"/>
      <c r="AG1255" s="1"/>
      <c r="AH1255" s="1"/>
      <c r="AI1255" s="1"/>
      <c r="AJ1255" s="1"/>
      <c r="AK1255" s="1"/>
      <c r="AN1255" s="1"/>
      <c r="AO1255" s="1"/>
      <c r="AP1255" s="1"/>
      <c r="AQ1255" s="1"/>
      <c r="AR1255" s="1"/>
    </row>
    <row r="1256" spans="28:44" ht="12.75">
      <c r="AB1256" s="1"/>
      <c r="AC1256" s="1"/>
      <c r="AD1256" s="1"/>
      <c r="AF1256" s="1"/>
      <c r="AG1256" s="1"/>
      <c r="AH1256" s="1"/>
      <c r="AI1256" s="1"/>
      <c r="AJ1256" s="1"/>
      <c r="AK1256" s="1"/>
      <c r="AN1256" s="1"/>
      <c r="AO1256" s="1"/>
      <c r="AP1256" s="1"/>
      <c r="AQ1256" s="1"/>
      <c r="AR1256" s="1"/>
    </row>
    <row r="1257" spans="28:44" ht="12.75">
      <c r="AB1257" s="1"/>
      <c r="AC1257" s="1"/>
      <c r="AD1257" s="1"/>
      <c r="AF1257" s="1"/>
      <c r="AG1257" s="1"/>
      <c r="AH1257" s="1"/>
      <c r="AI1257" s="1"/>
      <c r="AJ1257" s="1"/>
      <c r="AK1257" s="1"/>
      <c r="AN1257" s="1"/>
      <c r="AO1257" s="1"/>
      <c r="AP1257" s="1"/>
      <c r="AQ1257" s="1"/>
      <c r="AR1257" s="1"/>
    </row>
    <row r="1258" spans="28:44" ht="12.75">
      <c r="AB1258" s="1"/>
      <c r="AC1258" s="1"/>
      <c r="AD1258" s="1"/>
      <c r="AF1258" s="1"/>
      <c r="AG1258" s="1"/>
      <c r="AH1258" s="1"/>
      <c r="AI1258" s="1"/>
      <c r="AJ1258" s="1"/>
      <c r="AK1258" s="1"/>
      <c r="AN1258" s="1"/>
      <c r="AO1258" s="1"/>
      <c r="AP1258" s="1"/>
      <c r="AQ1258" s="1"/>
      <c r="AR1258" s="1"/>
    </row>
    <row r="1259" spans="28:44" ht="12.75">
      <c r="AB1259" s="1"/>
      <c r="AC1259" s="1"/>
      <c r="AD1259" s="1"/>
      <c r="AF1259" s="1"/>
      <c r="AG1259" s="1"/>
      <c r="AH1259" s="1"/>
      <c r="AI1259" s="1"/>
      <c r="AJ1259" s="1"/>
      <c r="AK1259" s="1"/>
      <c r="AN1259" s="1"/>
      <c r="AO1259" s="1"/>
      <c r="AP1259" s="1"/>
      <c r="AQ1259" s="1"/>
      <c r="AR1259" s="1"/>
    </row>
    <row r="1260" spans="28:44" ht="12.75">
      <c r="AB1260" s="1"/>
      <c r="AC1260" s="1"/>
      <c r="AD1260" s="1"/>
      <c r="AF1260" s="1"/>
      <c r="AG1260" s="1"/>
      <c r="AH1260" s="1"/>
      <c r="AI1260" s="1"/>
      <c r="AJ1260" s="1"/>
      <c r="AK1260" s="1"/>
      <c r="AN1260" s="1"/>
      <c r="AO1260" s="1"/>
      <c r="AP1260" s="1"/>
      <c r="AQ1260" s="1"/>
      <c r="AR1260" s="1"/>
    </row>
    <row r="1261" spans="28:44" ht="12.75">
      <c r="AB1261" s="1"/>
      <c r="AC1261" s="1"/>
      <c r="AD1261" s="1"/>
      <c r="AF1261" s="1"/>
      <c r="AG1261" s="1"/>
      <c r="AH1261" s="1"/>
      <c r="AI1261" s="1"/>
      <c r="AJ1261" s="1"/>
      <c r="AK1261" s="1"/>
      <c r="AN1261" s="1"/>
      <c r="AO1261" s="1"/>
      <c r="AP1261" s="1"/>
      <c r="AQ1261" s="1"/>
      <c r="AR1261" s="1"/>
    </row>
    <row r="1262" spans="28:44" ht="12.75">
      <c r="AB1262" s="1"/>
      <c r="AC1262" s="1"/>
      <c r="AD1262" s="1"/>
      <c r="AF1262" s="1"/>
      <c r="AG1262" s="1"/>
      <c r="AH1262" s="1"/>
      <c r="AI1262" s="1"/>
      <c r="AJ1262" s="1"/>
      <c r="AK1262" s="1"/>
      <c r="AN1262" s="1"/>
      <c r="AO1262" s="1"/>
      <c r="AP1262" s="1"/>
      <c r="AQ1262" s="1"/>
      <c r="AR1262" s="1"/>
    </row>
    <row r="1263" spans="28:44" ht="12.75">
      <c r="AB1263" s="1"/>
      <c r="AC1263" s="1"/>
      <c r="AD1263" s="1"/>
      <c r="AF1263" s="1"/>
      <c r="AG1263" s="1"/>
      <c r="AH1263" s="1"/>
      <c r="AI1263" s="1"/>
      <c r="AJ1263" s="1"/>
      <c r="AK1263" s="1"/>
      <c r="AN1263" s="1"/>
      <c r="AO1263" s="1"/>
      <c r="AP1263" s="1"/>
      <c r="AQ1263" s="1"/>
      <c r="AR1263" s="1"/>
    </row>
    <row r="1264" spans="28:44" ht="12.75">
      <c r="AB1264" s="1"/>
      <c r="AC1264" s="1"/>
      <c r="AD1264" s="1"/>
      <c r="AF1264" s="1"/>
      <c r="AG1264" s="1"/>
      <c r="AH1264" s="1"/>
      <c r="AI1264" s="1"/>
      <c r="AJ1264" s="1"/>
      <c r="AK1264" s="1"/>
      <c r="AN1264" s="1"/>
      <c r="AO1264" s="1"/>
      <c r="AP1264" s="1"/>
      <c r="AQ1264" s="1"/>
      <c r="AR1264" s="1"/>
    </row>
    <row r="1265" spans="28:44" ht="12.75">
      <c r="AB1265" s="1"/>
      <c r="AC1265" s="1"/>
      <c r="AD1265" s="1"/>
      <c r="AF1265" s="1"/>
      <c r="AG1265" s="1"/>
      <c r="AH1265" s="1"/>
      <c r="AI1265" s="1"/>
      <c r="AJ1265" s="1"/>
      <c r="AK1265" s="1"/>
      <c r="AN1265" s="1"/>
      <c r="AO1265" s="1"/>
      <c r="AP1265" s="1"/>
      <c r="AQ1265" s="1"/>
      <c r="AR1265" s="1"/>
    </row>
    <row r="1266" spans="28:44" ht="12.75">
      <c r="AB1266" s="1"/>
      <c r="AC1266" s="1"/>
      <c r="AD1266" s="1"/>
      <c r="AF1266" s="1"/>
      <c r="AG1266" s="1"/>
      <c r="AH1266" s="1"/>
      <c r="AI1266" s="1"/>
      <c r="AJ1266" s="1"/>
      <c r="AK1266" s="1"/>
      <c r="AN1266" s="1"/>
      <c r="AO1266" s="1"/>
      <c r="AP1266" s="1"/>
      <c r="AQ1266" s="1"/>
      <c r="AR1266" s="1"/>
    </row>
    <row r="1267" spans="28:44" ht="12.75">
      <c r="AB1267" s="1"/>
      <c r="AC1267" s="1"/>
      <c r="AD1267" s="1"/>
      <c r="AF1267" s="1"/>
      <c r="AG1267" s="1"/>
      <c r="AH1267" s="1"/>
      <c r="AI1267" s="1"/>
      <c r="AJ1267" s="1"/>
      <c r="AK1267" s="1"/>
      <c r="AN1267" s="1"/>
      <c r="AO1267" s="1"/>
      <c r="AP1267" s="1"/>
      <c r="AQ1267" s="1"/>
      <c r="AR1267" s="1"/>
    </row>
    <row r="1268" spans="28:44" ht="12.75">
      <c r="AB1268" s="1"/>
      <c r="AC1268" s="1"/>
      <c r="AD1268" s="1"/>
      <c r="AF1268" s="1"/>
      <c r="AG1268" s="1"/>
      <c r="AH1268" s="1"/>
      <c r="AI1268" s="1"/>
      <c r="AJ1268" s="1"/>
      <c r="AK1268" s="1"/>
      <c r="AN1268" s="1"/>
      <c r="AO1268" s="1"/>
      <c r="AP1268" s="1"/>
      <c r="AQ1268" s="1"/>
      <c r="AR1268" s="1"/>
    </row>
    <row r="1269" spans="28:44" ht="12.75">
      <c r="AB1269" s="1"/>
      <c r="AC1269" s="1"/>
      <c r="AD1269" s="1"/>
      <c r="AF1269" s="1"/>
      <c r="AG1269" s="1"/>
      <c r="AH1269" s="1"/>
      <c r="AI1269" s="1"/>
      <c r="AJ1269" s="1"/>
      <c r="AK1269" s="1"/>
      <c r="AN1269" s="1"/>
      <c r="AO1269" s="1"/>
      <c r="AP1269" s="1"/>
      <c r="AQ1269" s="1"/>
      <c r="AR1269" s="1"/>
    </row>
    <row r="1270" spans="28:44" ht="12.75">
      <c r="AB1270" s="1"/>
      <c r="AC1270" s="1"/>
      <c r="AD1270" s="1"/>
      <c r="AF1270" s="1"/>
      <c r="AG1270" s="1"/>
      <c r="AH1270" s="1"/>
      <c r="AI1270" s="1"/>
      <c r="AJ1270" s="1"/>
      <c r="AK1270" s="1"/>
      <c r="AN1270" s="1"/>
      <c r="AO1270" s="1"/>
      <c r="AP1270" s="1"/>
      <c r="AQ1270" s="1"/>
      <c r="AR1270" s="1"/>
    </row>
    <row r="1271" spans="28:44" ht="12.75">
      <c r="AB1271" s="1"/>
      <c r="AC1271" s="1"/>
      <c r="AD1271" s="1"/>
      <c r="AF1271" s="1"/>
      <c r="AG1271" s="1"/>
      <c r="AH1271" s="1"/>
      <c r="AI1271" s="1"/>
      <c r="AJ1271" s="1"/>
      <c r="AK1271" s="1"/>
      <c r="AN1271" s="1"/>
      <c r="AO1271" s="1"/>
      <c r="AP1271" s="1"/>
      <c r="AQ1271" s="1"/>
      <c r="AR1271" s="1"/>
    </row>
    <row r="1272" spans="28:44" ht="12.75">
      <c r="AB1272" s="1"/>
      <c r="AC1272" s="1"/>
      <c r="AD1272" s="1"/>
      <c r="AF1272" s="1"/>
      <c r="AG1272" s="1"/>
      <c r="AH1272" s="1"/>
      <c r="AI1272" s="1"/>
      <c r="AJ1272" s="1"/>
      <c r="AK1272" s="1"/>
      <c r="AN1272" s="1"/>
      <c r="AO1272" s="1"/>
      <c r="AP1272" s="1"/>
      <c r="AQ1272" s="1"/>
      <c r="AR1272" s="1"/>
    </row>
    <row r="1273" spans="28:44" ht="12.75">
      <c r="AB1273" s="1"/>
      <c r="AC1273" s="1"/>
      <c r="AD1273" s="1"/>
      <c r="AF1273" s="1"/>
      <c r="AG1273" s="1"/>
      <c r="AH1273" s="1"/>
      <c r="AI1273" s="1"/>
      <c r="AJ1273" s="1"/>
      <c r="AK1273" s="1"/>
      <c r="AN1273" s="1"/>
      <c r="AO1273" s="1"/>
      <c r="AP1273" s="1"/>
      <c r="AQ1273" s="1"/>
      <c r="AR1273" s="1"/>
    </row>
    <row r="1274" spans="28:44" ht="12.75">
      <c r="AB1274" s="1"/>
      <c r="AC1274" s="1"/>
      <c r="AD1274" s="1"/>
      <c r="AF1274" s="1"/>
      <c r="AG1274" s="1"/>
      <c r="AH1274" s="1"/>
      <c r="AI1274" s="1"/>
      <c r="AJ1274" s="1"/>
      <c r="AK1274" s="1"/>
      <c r="AN1274" s="1"/>
      <c r="AO1274" s="1"/>
      <c r="AP1274" s="1"/>
      <c r="AQ1274" s="1"/>
      <c r="AR1274" s="1"/>
    </row>
    <row r="1275" spans="28:44" ht="12.75">
      <c r="AB1275" s="1"/>
      <c r="AC1275" s="1"/>
      <c r="AD1275" s="1"/>
      <c r="AF1275" s="1"/>
      <c r="AG1275" s="1"/>
      <c r="AH1275" s="1"/>
      <c r="AI1275" s="1"/>
      <c r="AJ1275" s="1"/>
      <c r="AK1275" s="1"/>
      <c r="AN1275" s="1"/>
      <c r="AO1275" s="1"/>
      <c r="AP1275" s="1"/>
      <c r="AQ1275" s="1"/>
      <c r="AR1275" s="1"/>
    </row>
    <row r="1276" spans="28:44" ht="12.75">
      <c r="AB1276" s="1"/>
      <c r="AC1276" s="1"/>
      <c r="AD1276" s="1"/>
      <c r="AF1276" s="1"/>
      <c r="AG1276" s="1"/>
      <c r="AH1276" s="1"/>
      <c r="AI1276" s="1"/>
      <c r="AJ1276" s="1"/>
      <c r="AK1276" s="1"/>
      <c r="AN1276" s="1"/>
      <c r="AO1276" s="1"/>
      <c r="AP1276" s="1"/>
      <c r="AQ1276" s="1"/>
      <c r="AR1276" s="1"/>
    </row>
    <row r="1277" spans="28:44" ht="12.75">
      <c r="AB1277" s="1"/>
      <c r="AC1277" s="1"/>
      <c r="AD1277" s="1"/>
      <c r="AF1277" s="1"/>
      <c r="AG1277" s="1"/>
      <c r="AH1277" s="1"/>
      <c r="AI1277" s="1"/>
      <c r="AJ1277" s="1"/>
      <c r="AK1277" s="1"/>
      <c r="AN1277" s="1"/>
      <c r="AO1277" s="1"/>
      <c r="AP1277" s="1"/>
      <c r="AQ1277" s="1"/>
      <c r="AR1277" s="1"/>
    </row>
    <row r="1278" spans="28:44" ht="12.75">
      <c r="AB1278" s="1"/>
      <c r="AC1278" s="1"/>
      <c r="AD1278" s="1"/>
      <c r="AF1278" s="1"/>
      <c r="AG1278" s="1"/>
      <c r="AH1278" s="1"/>
      <c r="AI1278" s="1"/>
      <c r="AJ1278" s="1"/>
      <c r="AK1278" s="1"/>
      <c r="AN1278" s="1"/>
      <c r="AO1278" s="1"/>
      <c r="AP1278" s="1"/>
      <c r="AQ1278" s="1"/>
      <c r="AR1278" s="1"/>
    </row>
    <row r="1279" spans="28:44" ht="12.75">
      <c r="AB1279" s="1"/>
      <c r="AC1279" s="1"/>
      <c r="AD1279" s="1"/>
      <c r="AF1279" s="1"/>
      <c r="AG1279" s="1"/>
      <c r="AH1279" s="1"/>
      <c r="AI1279" s="1"/>
      <c r="AJ1279" s="1"/>
      <c r="AK1279" s="1"/>
      <c r="AN1279" s="1"/>
      <c r="AO1279" s="1"/>
      <c r="AP1279" s="1"/>
      <c r="AQ1279" s="1"/>
      <c r="AR1279" s="1"/>
    </row>
    <row r="1280" spans="28:44" ht="12.75">
      <c r="AB1280" s="1"/>
      <c r="AC1280" s="1"/>
      <c r="AD1280" s="1"/>
      <c r="AF1280" s="1"/>
      <c r="AG1280" s="1"/>
      <c r="AH1280" s="1"/>
      <c r="AI1280" s="1"/>
      <c r="AJ1280" s="1"/>
      <c r="AK1280" s="1"/>
      <c r="AN1280" s="1"/>
      <c r="AO1280" s="1"/>
      <c r="AP1280" s="1"/>
      <c r="AQ1280" s="1"/>
      <c r="AR1280" s="1"/>
    </row>
    <row r="1281" spans="28:44" ht="12.75">
      <c r="AB1281" s="1"/>
      <c r="AC1281" s="1"/>
      <c r="AD1281" s="1"/>
      <c r="AF1281" s="1"/>
      <c r="AG1281" s="1"/>
      <c r="AH1281" s="1"/>
      <c r="AI1281" s="1"/>
      <c r="AJ1281" s="1"/>
      <c r="AK1281" s="1"/>
      <c r="AN1281" s="1"/>
      <c r="AO1281" s="1"/>
      <c r="AP1281" s="1"/>
      <c r="AQ1281" s="1"/>
      <c r="AR1281" s="1"/>
    </row>
    <row r="1282" spans="28:44" ht="12.75">
      <c r="AB1282" s="1"/>
      <c r="AC1282" s="1"/>
      <c r="AD1282" s="1"/>
      <c r="AF1282" s="1"/>
      <c r="AG1282" s="1"/>
      <c r="AH1282" s="1"/>
      <c r="AI1282" s="1"/>
      <c r="AJ1282" s="1"/>
      <c r="AK1282" s="1"/>
      <c r="AN1282" s="1"/>
      <c r="AO1282" s="1"/>
      <c r="AP1282" s="1"/>
      <c r="AQ1282" s="1"/>
      <c r="AR1282" s="1"/>
    </row>
    <row r="1283" spans="28:44" ht="12.75">
      <c r="AB1283" s="1"/>
      <c r="AC1283" s="1"/>
      <c r="AD1283" s="1"/>
      <c r="AF1283" s="1"/>
      <c r="AG1283" s="1"/>
      <c r="AH1283" s="1"/>
      <c r="AI1283" s="1"/>
      <c r="AJ1283" s="1"/>
      <c r="AK1283" s="1"/>
      <c r="AN1283" s="1"/>
      <c r="AO1283" s="1"/>
      <c r="AP1283" s="1"/>
      <c r="AQ1283" s="1"/>
      <c r="AR1283" s="1"/>
    </row>
    <row r="1284" spans="28:44" ht="12.75">
      <c r="AB1284" s="1"/>
      <c r="AC1284" s="1"/>
      <c r="AD1284" s="1"/>
      <c r="AF1284" s="1"/>
      <c r="AG1284" s="1"/>
      <c r="AH1284" s="1"/>
      <c r="AI1284" s="1"/>
      <c r="AJ1284" s="1"/>
      <c r="AK1284" s="1"/>
      <c r="AN1284" s="1"/>
      <c r="AO1284" s="1"/>
      <c r="AP1284" s="1"/>
      <c r="AQ1284" s="1"/>
      <c r="AR1284" s="1"/>
    </row>
    <row r="1285" spans="28:44" ht="12.75">
      <c r="AB1285" s="1"/>
      <c r="AC1285" s="1"/>
      <c r="AD1285" s="1"/>
      <c r="AF1285" s="1"/>
      <c r="AG1285" s="1"/>
      <c r="AH1285" s="1"/>
      <c r="AI1285" s="1"/>
      <c r="AJ1285" s="1"/>
      <c r="AK1285" s="1"/>
      <c r="AN1285" s="1"/>
      <c r="AO1285" s="1"/>
      <c r="AP1285" s="1"/>
      <c r="AQ1285" s="1"/>
      <c r="AR1285" s="1"/>
    </row>
    <row r="1286" spans="28:44" ht="12.75">
      <c r="AB1286" s="1"/>
      <c r="AC1286" s="1"/>
      <c r="AD1286" s="1"/>
      <c r="AF1286" s="1"/>
      <c r="AG1286" s="1"/>
      <c r="AH1286" s="1"/>
      <c r="AI1286" s="1"/>
      <c r="AJ1286" s="1"/>
      <c r="AK1286" s="1"/>
      <c r="AN1286" s="1"/>
      <c r="AO1286" s="1"/>
      <c r="AP1286" s="1"/>
      <c r="AQ1286" s="1"/>
      <c r="AR1286" s="1"/>
    </row>
    <row r="1287" spans="28:44" ht="12.75">
      <c r="AB1287" s="1"/>
      <c r="AC1287" s="1"/>
      <c r="AD1287" s="1"/>
      <c r="AF1287" s="1"/>
      <c r="AG1287" s="1"/>
      <c r="AH1287" s="1"/>
      <c r="AI1287" s="1"/>
      <c r="AJ1287" s="1"/>
      <c r="AK1287" s="1"/>
      <c r="AN1287" s="1"/>
      <c r="AO1287" s="1"/>
      <c r="AP1287" s="1"/>
      <c r="AQ1287" s="1"/>
      <c r="AR1287" s="1"/>
    </row>
    <row r="1288" spans="28:44" ht="12.75">
      <c r="AB1288" s="1"/>
      <c r="AC1288" s="1"/>
      <c r="AD1288" s="1"/>
      <c r="AF1288" s="1"/>
      <c r="AG1288" s="1"/>
      <c r="AH1288" s="1"/>
      <c r="AI1288" s="1"/>
      <c r="AJ1288" s="1"/>
      <c r="AK1288" s="1"/>
      <c r="AN1288" s="1"/>
      <c r="AO1288" s="1"/>
      <c r="AP1288" s="1"/>
      <c r="AQ1288" s="1"/>
      <c r="AR1288" s="1"/>
    </row>
    <row r="1289" spans="28:44" ht="12.75">
      <c r="AB1289" s="1"/>
      <c r="AC1289" s="1"/>
      <c r="AD1289" s="1"/>
      <c r="AF1289" s="1"/>
      <c r="AG1289" s="1"/>
      <c r="AH1289" s="1"/>
      <c r="AI1289" s="1"/>
      <c r="AJ1289" s="1"/>
      <c r="AK1289" s="1"/>
      <c r="AN1289" s="1"/>
      <c r="AO1289" s="1"/>
      <c r="AP1289" s="1"/>
      <c r="AQ1289" s="1"/>
      <c r="AR1289" s="1"/>
    </row>
    <row r="1290" spans="28:44" ht="12.75">
      <c r="AB1290" s="1"/>
      <c r="AC1290" s="1"/>
      <c r="AD1290" s="1"/>
      <c r="AF1290" s="1"/>
      <c r="AG1290" s="1"/>
      <c r="AH1290" s="1"/>
      <c r="AI1290" s="1"/>
      <c r="AJ1290" s="1"/>
      <c r="AK1290" s="1"/>
      <c r="AN1290" s="1"/>
      <c r="AO1290" s="1"/>
      <c r="AP1290" s="1"/>
      <c r="AQ1290" s="1"/>
      <c r="AR1290" s="1"/>
    </row>
    <row r="1291" spans="28:44" ht="12.75">
      <c r="AB1291" s="1"/>
      <c r="AC1291" s="1"/>
      <c r="AD1291" s="1"/>
      <c r="AF1291" s="1"/>
      <c r="AG1291" s="1"/>
      <c r="AH1291" s="1"/>
      <c r="AI1291" s="1"/>
      <c r="AJ1291" s="1"/>
      <c r="AK1291" s="1"/>
      <c r="AN1291" s="1"/>
      <c r="AO1291" s="1"/>
      <c r="AP1291" s="1"/>
      <c r="AQ1291" s="1"/>
      <c r="AR1291" s="1"/>
    </row>
    <row r="1292" spans="28:44" ht="12.75">
      <c r="AB1292" s="1"/>
      <c r="AC1292" s="1"/>
      <c r="AD1292" s="1"/>
      <c r="AF1292" s="1"/>
      <c r="AG1292" s="1"/>
      <c r="AH1292" s="1"/>
      <c r="AI1292" s="1"/>
      <c r="AJ1292" s="1"/>
      <c r="AK1292" s="1"/>
      <c r="AN1292" s="1"/>
      <c r="AO1292" s="1"/>
      <c r="AP1292" s="1"/>
      <c r="AQ1292" s="1"/>
      <c r="AR1292" s="1"/>
    </row>
    <row r="1293" spans="28:44" ht="12.75">
      <c r="AB1293" s="1"/>
      <c r="AC1293" s="1"/>
      <c r="AD1293" s="1"/>
      <c r="AF1293" s="1"/>
      <c r="AG1293" s="1"/>
      <c r="AH1293" s="1"/>
      <c r="AI1293" s="1"/>
      <c r="AJ1293" s="1"/>
      <c r="AK1293" s="1"/>
      <c r="AN1293" s="1"/>
      <c r="AO1293" s="1"/>
      <c r="AP1293" s="1"/>
      <c r="AQ1293" s="1"/>
      <c r="AR1293" s="1"/>
    </row>
    <row r="1294" spans="28:44" ht="12.75">
      <c r="AB1294" s="1"/>
      <c r="AC1294" s="1"/>
      <c r="AD1294" s="1"/>
      <c r="AF1294" s="1"/>
      <c r="AG1294" s="1"/>
      <c r="AH1294" s="1"/>
      <c r="AI1294" s="1"/>
      <c r="AJ1294" s="1"/>
      <c r="AK1294" s="1"/>
      <c r="AN1294" s="1"/>
      <c r="AO1294" s="1"/>
      <c r="AP1294" s="1"/>
      <c r="AQ1294" s="1"/>
      <c r="AR1294" s="1"/>
    </row>
    <row r="1295" spans="28:44" ht="12.75">
      <c r="AB1295" s="1"/>
      <c r="AC1295" s="1"/>
      <c r="AD1295" s="1"/>
      <c r="AF1295" s="1"/>
      <c r="AG1295" s="1"/>
      <c r="AH1295" s="1"/>
      <c r="AI1295" s="1"/>
      <c r="AJ1295" s="1"/>
      <c r="AK1295" s="1"/>
      <c r="AN1295" s="1"/>
      <c r="AO1295" s="1"/>
      <c r="AP1295" s="1"/>
      <c r="AQ1295" s="1"/>
      <c r="AR1295" s="1"/>
    </row>
    <row r="1296" spans="28:44" ht="12.75">
      <c r="AB1296" s="1"/>
      <c r="AC1296" s="1"/>
      <c r="AD1296" s="1"/>
      <c r="AF1296" s="1"/>
      <c r="AG1296" s="1"/>
      <c r="AH1296" s="1"/>
      <c r="AI1296" s="1"/>
      <c r="AJ1296" s="1"/>
      <c r="AK1296" s="1"/>
      <c r="AN1296" s="1"/>
      <c r="AO1296" s="1"/>
      <c r="AP1296" s="1"/>
      <c r="AQ1296" s="1"/>
      <c r="AR1296" s="1"/>
    </row>
    <row r="1297" spans="28:44" ht="12.75">
      <c r="AB1297" s="1"/>
      <c r="AC1297" s="1"/>
      <c r="AD1297" s="1"/>
      <c r="AF1297" s="1"/>
      <c r="AG1297" s="1"/>
      <c r="AH1297" s="1"/>
      <c r="AI1297" s="1"/>
      <c r="AJ1297" s="1"/>
      <c r="AK1297" s="1"/>
      <c r="AN1297" s="1"/>
      <c r="AO1297" s="1"/>
      <c r="AP1297" s="1"/>
      <c r="AQ1297" s="1"/>
      <c r="AR1297" s="1"/>
    </row>
    <row r="1298" spans="28:44" ht="12.75">
      <c r="AB1298" s="1"/>
      <c r="AC1298" s="1"/>
      <c r="AD1298" s="1"/>
      <c r="AF1298" s="1"/>
      <c r="AG1298" s="1"/>
      <c r="AH1298" s="1"/>
      <c r="AI1298" s="1"/>
      <c r="AJ1298" s="1"/>
      <c r="AK1298" s="1"/>
      <c r="AN1298" s="1"/>
      <c r="AO1298" s="1"/>
      <c r="AP1298" s="1"/>
      <c r="AQ1298" s="1"/>
      <c r="AR1298" s="1"/>
    </row>
    <row r="1299" spans="28:44" ht="12.75">
      <c r="AB1299" s="1"/>
      <c r="AC1299" s="1"/>
      <c r="AD1299" s="1"/>
      <c r="AF1299" s="1"/>
      <c r="AG1299" s="1"/>
      <c r="AH1299" s="1"/>
      <c r="AI1299" s="1"/>
      <c r="AJ1299" s="1"/>
      <c r="AK1299" s="1"/>
      <c r="AN1299" s="1"/>
      <c r="AO1299" s="1"/>
      <c r="AP1299" s="1"/>
      <c r="AQ1299" s="1"/>
      <c r="AR1299" s="1"/>
    </row>
    <row r="1300" spans="28:44" ht="12.75">
      <c r="AB1300" s="1"/>
      <c r="AC1300" s="1"/>
      <c r="AD1300" s="1"/>
      <c r="AF1300" s="1"/>
      <c r="AG1300" s="1"/>
      <c r="AH1300" s="1"/>
      <c r="AI1300" s="1"/>
      <c r="AJ1300" s="1"/>
      <c r="AK1300" s="1"/>
      <c r="AN1300" s="1"/>
      <c r="AO1300" s="1"/>
      <c r="AP1300" s="1"/>
      <c r="AQ1300" s="1"/>
      <c r="AR1300" s="1"/>
    </row>
    <row r="1301" spans="28:44" ht="12.75">
      <c r="AB1301" s="1"/>
      <c r="AC1301" s="1"/>
      <c r="AD1301" s="1"/>
      <c r="AF1301" s="1"/>
      <c r="AG1301" s="1"/>
      <c r="AH1301" s="1"/>
      <c r="AI1301" s="1"/>
      <c r="AJ1301" s="1"/>
      <c r="AK1301" s="1"/>
      <c r="AN1301" s="1"/>
      <c r="AO1301" s="1"/>
      <c r="AP1301" s="1"/>
      <c r="AQ1301" s="1"/>
      <c r="AR1301" s="1"/>
    </row>
    <row r="1302" spans="28:44" ht="12.75">
      <c r="AB1302" s="1"/>
      <c r="AC1302" s="1"/>
      <c r="AD1302" s="1"/>
      <c r="AF1302" s="1"/>
      <c r="AG1302" s="1"/>
      <c r="AH1302" s="1"/>
      <c r="AI1302" s="1"/>
      <c r="AJ1302" s="1"/>
      <c r="AK1302" s="1"/>
      <c r="AN1302" s="1"/>
      <c r="AO1302" s="1"/>
      <c r="AP1302" s="1"/>
      <c r="AQ1302" s="1"/>
      <c r="AR1302" s="1"/>
    </row>
    <row r="1303" spans="28:44" ht="12.75">
      <c r="AB1303" s="1"/>
      <c r="AC1303" s="1"/>
      <c r="AD1303" s="1"/>
      <c r="AF1303" s="1"/>
      <c r="AG1303" s="1"/>
      <c r="AH1303" s="1"/>
      <c r="AI1303" s="1"/>
      <c r="AJ1303" s="1"/>
      <c r="AK1303" s="1"/>
      <c r="AN1303" s="1"/>
      <c r="AO1303" s="1"/>
      <c r="AP1303" s="1"/>
      <c r="AQ1303" s="1"/>
      <c r="AR1303" s="1"/>
    </row>
    <row r="1304" spans="28:44" ht="12.75">
      <c r="AB1304" s="1"/>
      <c r="AC1304" s="1"/>
      <c r="AD1304" s="1"/>
      <c r="AF1304" s="1"/>
      <c r="AG1304" s="1"/>
      <c r="AH1304" s="1"/>
      <c r="AI1304" s="1"/>
      <c r="AJ1304" s="1"/>
      <c r="AK1304" s="1"/>
      <c r="AN1304" s="1"/>
      <c r="AO1304" s="1"/>
      <c r="AP1304" s="1"/>
      <c r="AQ1304" s="1"/>
      <c r="AR1304" s="1"/>
    </row>
    <row r="1305" spans="28:44" ht="12.75">
      <c r="AB1305" s="1"/>
      <c r="AC1305" s="1"/>
      <c r="AD1305" s="1"/>
      <c r="AF1305" s="1"/>
      <c r="AG1305" s="1"/>
      <c r="AH1305" s="1"/>
      <c r="AI1305" s="1"/>
      <c r="AJ1305" s="1"/>
      <c r="AK1305" s="1"/>
      <c r="AN1305" s="1"/>
      <c r="AO1305" s="1"/>
      <c r="AP1305" s="1"/>
      <c r="AQ1305" s="1"/>
      <c r="AR1305" s="1"/>
    </row>
    <row r="1306" spans="28:44" ht="12.75">
      <c r="AB1306" s="1"/>
      <c r="AC1306" s="1"/>
      <c r="AD1306" s="1"/>
      <c r="AF1306" s="1"/>
      <c r="AG1306" s="1"/>
      <c r="AH1306" s="1"/>
      <c r="AI1306" s="1"/>
      <c r="AJ1306" s="1"/>
      <c r="AK1306" s="1"/>
      <c r="AN1306" s="1"/>
      <c r="AO1306" s="1"/>
      <c r="AP1306" s="1"/>
      <c r="AQ1306" s="1"/>
      <c r="AR1306" s="1"/>
    </row>
    <row r="1307" spans="28:44" ht="12.75">
      <c r="AB1307" s="1"/>
      <c r="AC1307" s="1"/>
      <c r="AD1307" s="1"/>
      <c r="AF1307" s="1"/>
      <c r="AG1307" s="1"/>
      <c r="AH1307" s="1"/>
      <c r="AI1307" s="1"/>
      <c r="AJ1307" s="1"/>
      <c r="AK1307" s="1"/>
      <c r="AN1307" s="1"/>
      <c r="AO1307" s="1"/>
      <c r="AP1307" s="1"/>
      <c r="AQ1307" s="1"/>
      <c r="AR1307" s="1"/>
    </row>
    <row r="1308" spans="28:44" ht="12.75">
      <c r="AB1308" s="1"/>
      <c r="AC1308" s="1"/>
      <c r="AD1308" s="1"/>
      <c r="AF1308" s="1"/>
      <c r="AG1308" s="1"/>
      <c r="AH1308" s="1"/>
      <c r="AI1308" s="1"/>
      <c r="AJ1308" s="1"/>
      <c r="AK1308" s="1"/>
      <c r="AN1308" s="1"/>
      <c r="AO1308" s="1"/>
      <c r="AP1308" s="1"/>
      <c r="AQ1308" s="1"/>
      <c r="AR1308" s="1"/>
    </row>
    <row r="1309" spans="28:44" ht="12.75">
      <c r="AB1309" s="1"/>
      <c r="AC1309" s="1"/>
      <c r="AD1309" s="1"/>
      <c r="AF1309" s="1"/>
      <c r="AG1309" s="1"/>
      <c r="AH1309" s="1"/>
      <c r="AI1309" s="1"/>
      <c r="AJ1309" s="1"/>
      <c r="AK1309" s="1"/>
      <c r="AN1309" s="1"/>
      <c r="AO1309" s="1"/>
      <c r="AP1309" s="1"/>
      <c r="AQ1309" s="1"/>
      <c r="AR1309" s="1"/>
    </row>
    <row r="1310" spans="28:44" ht="12.75">
      <c r="AB1310" s="1"/>
      <c r="AC1310" s="1"/>
      <c r="AD1310" s="1"/>
      <c r="AF1310" s="1"/>
      <c r="AG1310" s="1"/>
      <c r="AH1310" s="1"/>
      <c r="AI1310" s="1"/>
      <c r="AJ1310" s="1"/>
      <c r="AK1310" s="1"/>
      <c r="AN1310" s="1"/>
      <c r="AO1310" s="1"/>
      <c r="AP1310" s="1"/>
      <c r="AQ1310" s="1"/>
      <c r="AR1310" s="1"/>
    </row>
    <row r="1311" spans="28:44" ht="12.75">
      <c r="AB1311" s="1"/>
      <c r="AC1311" s="1"/>
      <c r="AD1311" s="1"/>
      <c r="AF1311" s="1"/>
      <c r="AG1311" s="1"/>
      <c r="AH1311" s="1"/>
      <c r="AI1311" s="1"/>
      <c r="AJ1311" s="1"/>
      <c r="AK1311" s="1"/>
      <c r="AN1311" s="1"/>
      <c r="AO1311" s="1"/>
      <c r="AP1311" s="1"/>
      <c r="AQ1311" s="1"/>
      <c r="AR1311" s="1"/>
    </row>
    <row r="1312" spans="28:44" ht="12.75">
      <c r="AB1312" s="1"/>
      <c r="AC1312" s="1"/>
      <c r="AD1312" s="1"/>
      <c r="AF1312" s="1"/>
      <c r="AG1312" s="1"/>
      <c r="AH1312" s="1"/>
      <c r="AI1312" s="1"/>
      <c r="AJ1312" s="1"/>
      <c r="AK1312" s="1"/>
      <c r="AN1312" s="1"/>
      <c r="AO1312" s="1"/>
      <c r="AP1312" s="1"/>
      <c r="AQ1312" s="1"/>
      <c r="AR1312" s="1"/>
    </row>
    <row r="1313" spans="28:44" ht="12.75">
      <c r="AB1313" s="1"/>
      <c r="AC1313" s="1"/>
      <c r="AD1313" s="1"/>
      <c r="AF1313" s="1"/>
      <c r="AG1313" s="1"/>
      <c r="AH1313" s="1"/>
      <c r="AI1313" s="1"/>
      <c r="AJ1313" s="1"/>
      <c r="AK1313" s="1"/>
      <c r="AN1313" s="1"/>
      <c r="AO1313" s="1"/>
      <c r="AP1313" s="1"/>
      <c r="AQ1313" s="1"/>
      <c r="AR1313" s="1"/>
    </row>
    <row r="1314" spans="28:44" ht="12.75">
      <c r="AB1314" s="1"/>
      <c r="AC1314" s="1"/>
      <c r="AD1314" s="1"/>
      <c r="AF1314" s="1"/>
      <c r="AG1314" s="1"/>
      <c r="AH1314" s="1"/>
      <c r="AI1314" s="1"/>
      <c r="AJ1314" s="1"/>
      <c r="AK1314" s="1"/>
      <c r="AN1314" s="1"/>
      <c r="AO1314" s="1"/>
      <c r="AP1314" s="1"/>
      <c r="AQ1314" s="1"/>
      <c r="AR1314" s="1"/>
    </row>
    <row r="1315" spans="28:44" ht="12.75">
      <c r="AB1315" s="1"/>
      <c r="AC1315" s="1"/>
      <c r="AD1315" s="1"/>
      <c r="AF1315" s="1"/>
      <c r="AG1315" s="1"/>
      <c r="AH1315" s="1"/>
      <c r="AI1315" s="1"/>
      <c r="AJ1315" s="1"/>
      <c r="AK1315" s="1"/>
      <c r="AN1315" s="1"/>
      <c r="AO1315" s="1"/>
      <c r="AP1315" s="1"/>
      <c r="AQ1315" s="1"/>
      <c r="AR1315" s="1"/>
    </row>
    <row r="1316" spans="28:44" ht="12.75">
      <c r="AB1316" s="1"/>
      <c r="AC1316" s="1"/>
      <c r="AD1316" s="1"/>
      <c r="AF1316" s="1"/>
      <c r="AG1316" s="1"/>
      <c r="AH1316" s="1"/>
      <c r="AI1316" s="1"/>
      <c r="AJ1316" s="1"/>
      <c r="AK1316" s="1"/>
      <c r="AN1316" s="1"/>
      <c r="AO1316" s="1"/>
      <c r="AP1316" s="1"/>
      <c r="AQ1316" s="1"/>
      <c r="AR1316" s="1"/>
    </row>
    <row r="1317" spans="28:44" ht="12.75">
      <c r="AB1317" s="1"/>
      <c r="AC1317" s="1"/>
      <c r="AD1317" s="1"/>
      <c r="AF1317" s="1"/>
      <c r="AG1317" s="1"/>
      <c r="AH1317" s="1"/>
      <c r="AI1317" s="1"/>
      <c r="AJ1317" s="1"/>
      <c r="AK1317" s="1"/>
      <c r="AN1317" s="1"/>
      <c r="AO1317" s="1"/>
      <c r="AP1317" s="1"/>
      <c r="AQ1317" s="1"/>
      <c r="AR1317" s="1"/>
    </row>
    <row r="1318" spans="28:44" ht="12.75">
      <c r="AB1318" s="1"/>
      <c r="AC1318" s="1"/>
      <c r="AD1318" s="1"/>
      <c r="AF1318" s="1"/>
      <c r="AG1318" s="1"/>
      <c r="AH1318" s="1"/>
      <c r="AI1318" s="1"/>
      <c r="AJ1318" s="1"/>
      <c r="AK1318" s="1"/>
      <c r="AN1318" s="1"/>
      <c r="AO1318" s="1"/>
      <c r="AP1318" s="1"/>
      <c r="AQ1318" s="1"/>
      <c r="AR1318" s="1"/>
    </row>
    <row r="1319" spans="28:44" ht="12.75">
      <c r="AB1319" s="1"/>
      <c r="AC1319" s="1"/>
      <c r="AD1319" s="1"/>
      <c r="AF1319" s="1"/>
      <c r="AG1319" s="1"/>
      <c r="AH1319" s="1"/>
      <c r="AI1319" s="1"/>
      <c r="AJ1319" s="1"/>
      <c r="AK1319" s="1"/>
      <c r="AN1319" s="1"/>
      <c r="AO1319" s="1"/>
      <c r="AP1319" s="1"/>
      <c r="AQ1319" s="1"/>
      <c r="AR1319" s="1"/>
    </row>
    <row r="1320" spans="28:44" ht="12.75">
      <c r="AB1320" s="1"/>
      <c r="AC1320" s="1"/>
      <c r="AD1320" s="1"/>
      <c r="AF1320" s="1"/>
      <c r="AG1320" s="1"/>
      <c r="AH1320" s="1"/>
      <c r="AI1320" s="1"/>
      <c r="AJ1320" s="1"/>
      <c r="AK1320" s="1"/>
      <c r="AN1320" s="1"/>
      <c r="AO1320" s="1"/>
      <c r="AP1320" s="1"/>
      <c r="AQ1320" s="1"/>
      <c r="AR1320" s="1"/>
    </row>
    <row r="1321" spans="28:44" ht="12.75">
      <c r="AB1321" s="1"/>
      <c r="AC1321" s="1"/>
      <c r="AD1321" s="1"/>
      <c r="AF1321" s="1"/>
      <c r="AG1321" s="1"/>
      <c r="AH1321" s="1"/>
      <c r="AI1321" s="1"/>
      <c r="AJ1321" s="1"/>
      <c r="AK1321" s="1"/>
      <c r="AN1321" s="1"/>
      <c r="AO1321" s="1"/>
      <c r="AP1321" s="1"/>
      <c r="AQ1321" s="1"/>
      <c r="AR1321" s="1"/>
    </row>
    <row r="1322" spans="28:44" ht="12.75">
      <c r="AB1322" s="1"/>
      <c r="AC1322" s="1"/>
      <c r="AD1322" s="1"/>
      <c r="AF1322" s="1"/>
      <c r="AG1322" s="1"/>
      <c r="AH1322" s="1"/>
      <c r="AI1322" s="1"/>
      <c r="AJ1322" s="1"/>
      <c r="AK1322" s="1"/>
      <c r="AN1322" s="1"/>
      <c r="AO1322" s="1"/>
      <c r="AP1322" s="1"/>
      <c r="AQ1322" s="1"/>
      <c r="AR1322" s="1"/>
    </row>
    <row r="1323" spans="28:44" ht="12.75">
      <c r="AB1323" s="1"/>
      <c r="AC1323" s="1"/>
      <c r="AD1323" s="1"/>
      <c r="AF1323" s="1"/>
      <c r="AG1323" s="1"/>
      <c r="AH1323" s="1"/>
      <c r="AI1323" s="1"/>
      <c r="AJ1323" s="1"/>
      <c r="AK1323" s="1"/>
      <c r="AN1323" s="1"/>
      <c r="AO1323" s="1"/>
      <c r="AP1323" s="1"/>
      <c r="AQ1323" s="1"/>
      <c r="AR1323" s="1"/>
    </row>
    <row r="1324" spans="28:44" ht="12.75">
      <c r="AB1324" s="1"/>
      <c r="AC1324" s="1"/>
      <c r="AD1324" s="1"/>
      <c r="AF1324" s="1"/>
      <c r="AG1324" s="1"/>
      <c r="AH1324" s="1"/>
      <c r="AI1324" s="1"/>
      <c r="AJ1324" s="1"/>
      <c r="AK1324" s="1"/>
      <c r="AN1324" s="1"/>
      <c r="AO1324" s="1"/>
      <c r="AP1324" s="1"/>
      <c r="AQ1324" s="1"/>
      <c r="AR1324" s="1"/>
    </row>
    <row r="1325" spans="28:44" ht="12.75">
      <c r="AB1325" s="1"/>
      <c r="AC1325" s="1"/>
      <c r="AD1325" s="1"/>
      <c r="AF1325" s="1"/>
      <c r="AG1325" s="1"/>
      <c r="AH1325" s="1"/>
      <c r="AI1325" s="1"/>
      <c r="AJ1325" s="1"/>
      <c r="AK1325" s="1"/>
      <c r="AN1325" s="1"/>
      <c r="AO1325" s="1"/>
      <c r="AP1325" s="1"/>
      <c r="AQ1325" s="1"/>
      <c r="AR1325" s="1"/>
    </row>
    <row r="1326" spans="28:44" ht="12.75">
      <c r="AB1326" s="1"/>
      <c r="AC1326" s="1"/>
      <c r="AD1326" s="1"/>
      <c r="AF1326" s="1"/>
      <c r="AG1326" s="1"/>
      <c r="AH1326" s="1"/>
      <c r="AI1326" s="1"/>
      <c r="AJ1326" s="1"/>
      <c r="AK1326" s="1"/>
      <c r="AN1326" s="1"/>
      <c r="AO1326" s="1"/>
      <c r="AP1326" s="1"/>
      <c r="AQ1326" s="1"/>
      <c r="AR1326" s="1"/>
    </row>
    <row r="1327" spans="28:44" ht="12.75">
      <c r="AB1327" s="1"/>
      <c r="AC1327" s="1"/>
      <c r="AD1327" s="1"/>
      <c r="AF1327" s="1"/>
      <c r="AG1327" s="1"/>
      <c r="AH1327" s="1"/>
      <c r="AI1327" s="1"/>
      <c r="AJ1327" s="1"/>
      <c r="AK1327" s="1"/>
      <c r="AN1327" s="1"/>
      <c r="AO1327" s="1"/>
      <c r="AP1327" s="1"/>
      <c r="AQ1327" s="1"/>
      <c r="AR1327" s="1"/>
    </row>
    <row r="1328" spans="28:44" ht="12.75">
      <c r="AB1328" s="1"/>
      <c r="AC1328" s="1"/>
      <c r="AD1328" s="1"/>
      <c r="AF1328" s="1"/>
      <c r="AG1328" s="1"/>
      <c r="AH1328" s="1"/>
      <c r="AI1328" s="1"/>
      <c r="AJ1328" s="1"/>
      <c r="AK1328" s="1"/>
      <c r="AN1328" s="1"/>
      <c r="AO1328" s="1"/>
      <c r="AP1328" s="1"/>
      <c r="AQ1328" s="1"/>
      <c r="AR1328" s="1"/>
    </row>
    <row r="1329" spans="28:44" ht="12.75">
      <c r="AB1329" s="1"/>
      <c r="AC1329" s="1"/>
      <c r="AD1329" s="1"/>
      <c r="AF1329" s="1"/>
      <c r="AG1329" s="1"/>
      <c r="AH1329" s="1"/>
      <c r="AI1329" s="1"/>
      <c r="AJ1329" s="1"/>
      <c r="AK1329" s="1"/>
      <c r="AN1329" s="1"/>
      <c r="AO1329" s="1"/>
      <c r="AP1329" s="1"/>
      <c r="AQ1329" s="1"/>
      <c r="AR1329" s="1"/>
    </row>
    <row r="1330" spans="28:44" ht="12.75">
      <c r="AB1330" s="1"/>
      <c r="AC1330" s="1"/>
      <c r="AD1330" s="1"/>
      <c r="AF1330" s="1"/>
      <c r="AG1330" s="1"/>
      <c r="AH1330" s="1"/>
      <c r="AI1330" s="1"/>
      <c r="AJ1330" s="1"/>
      <c r="AK1330" s="1"/>
      <c r="AN1330" s="1"/>
      <c r="AO1330" s="1"/>
      <c r="AP1330" s="1"/>
      <c r="AQ1330" s="1"/>
      <c r="AR1330" s="1"/>
    </row>
    <row r="1331" spans="28:44" ht="12.75">
      <c r="AB1331" s="1"/>
      <c r="AC1331" s="1"/>
      <c r="AD1331" s="1"/>
      <c r="AF1331" s="1"/>
      <c r="AG1331" s="1"/>
      <c r="AH1331" s="1"/>
      <c r="AI1331" s="1"/>
      <c r="AJ1331" s="1"/>
      <c r="AK1331" s="1"/>
      <c r="AN1331" s="1"/>
      <c r="AO1331" s="1"/>
      <c r="AP1331" s="1"/>
      <c r="AQ1331" s="1"/>
      <c r="AR1331" s="1"/>
    </row>
    <row r="1332" spans="28:44" ht="12.75">
      <c r="AB1332" s="1"/>
      <c r="AC1332" s="1"/>
      <c r="AD1332" s="1"/>
      <c r="AF1332" s="1"/>
      <c r="AG1332" s="1"/>
      <c r="AH1332" s="1"/>
      <c r="AI1332" s="1"/>
      <c r="AJ1332" s="1"/>
      <c r="AK1332" s="1"/>
      <c r="AN1332" s="1"/>
      <c r="AO1332" s="1"/>
      <c r="AP1332" s="1"/>
      <c r="AQ1332" s="1"/>
      <c r="AR1332" s="1"/>
    </row>
    <row r="1333" spans="28:44" ht="12.75">
      <c r="AB1333" s="1"/>
      <c r="AC1333" s="1"/>
      <c r="AD1333" s="1"/>
      <c r="AF1333" s="1"/>
      <c r="AG1333" s="1"/>
      <c r="AH1333" s="1"/>
      <c r="AI1333" s="1"/>
      <c r="AJ1333" s="1"/>
      <c r="AK1333" s="1"/>
      <c r="AN1333" s="1"/>
      <c r="AO1333" s="1"/>
      <c r="AP1333" s="1"/>
      <c r="AQ1333" s="1"/>
      <c r="AR1333" s="1"/>
    </row>
    <row r="1334" spans="28:44" ht="12.75">
      <c r="AB1334" s="1"/>
      <c r="AC1334" s="1"/>
      <c r="AD1334" s="1"/>
      <c r="AF1334" s="1"/>
      <c r="AG1334" s="1"/>
      <c r="AH1334" s="1"/>
      <c r="AI1334" s="1"/>
      <c r="AJ1334" s="1"/>
      <c r="AK1334" s="1"/>
      <c r="AN1334" s="1"/>
      <c r="AO1334" s="1"/>
      <c r="AP1334" s="1"/>
      <c r="AQ1334" s="1"/>
      <c r="AR1334" s="1"/>
    </row>
    <row r="1335" spans="28:44" ht="12.75">
      <c r="AB1335" s="1"/>
      <c r="AC1335" s="1"/>
      <c r="AD1335" s="1"/>
      <c r="AF1335" s="1"/>
      <c r="AG1335" s="1"/>
      <c r="AH1335" s="1"/>
      <c r="AI1335" s="1"/>
      <c r="AJ1335" s="1"/>
      <c r="AK1335" s="1"/>
      <c r="AN1335" s="1"/>
      <c r="AO1335" s="1"/>
      <c r="AP1335" s="1"/>
      <c r="AQ1335" s="1"/>
      <c r="AR1335" s="1"/>
    </row>
    <row r="1336" spans="28:44" ht="12.75">
      <c r="AB1336" s="1"/>
      <c r="AC1336" s="1"/>
      <c r="AD1336" s="1"/>
      <c r="AF1336" s="1"/>
      <c r="AG1336" s="1"/>
      <c r="AH1336" s="1"/>
      <c r="AI1336" s="1"/>
      <c r="AJ1336" s="1"/>
      <c r="AK1336" s="1"/>
      <c r="AN1336" s="1"/>
      <c r="AO1336" s="1"/>
      <c r="AP1336" s="1"/>
      <c r="AQ1336" s="1"/>
      <c r="AR1336" s="1"/>
    </row>
    <row r="1337" spans="28:44" ht="12.75">
      <c r="AB1337" s="1"/>
      <c r="AC1337" s="1"/>
      <c r="AD1337" s="1"/>
      <c r="AF1337" s="1"/>
      <c r="AG1337" s="1"/>
      <c r="AH1337" s="1"/>
      <c r="AI1337" s="1"/>
      <c r="AJ1337" s="1"/>
      <c r="AK1337" s="1"/>
      <c r="AN1337" s="1"/>
      <c r="AO1337" s="1"/>
      <c r="AP1337" s="1"/>
      <c r="AQ1337" s="1"/>
      <c r="AR1337" s="1"/>
    </row>
    <row r="1338" spans="28:44" ht="12.75">
      <c r="AB1338" s="1"/>
      <c r="AC1338" s="1"/>
      <c r="AD1338" s="1"/>
      <c r="AF1338" s="1"/>
      <c r="AG1338" s="1"/>
      <c r="AH1338" s="1"/>
      <c r="AI1338" s="1"/>
      <c r="AJ1338" s="1"/>
      <c r="AK1338" s="1"/>
      <c r="AN1338" s="1"/>
      <c r="AO1338" s="1"/>
      <c r="AP1338" s="1"/>
      <c r="AQ1338" s="1"/>
      <c r="AR1338" s="1"/>
    </row>
    <row r="1339" spans="28:44" ht="12.75">
      <c r="AB1339" s="1"/>
      <c r="AC1339" s="1"/>
      <c r="AD1339" s="1"/>
      <c r="AF1339" s="1"/>
      <c r="AG1339" s="1"/>
      <c r="AH1339" s="1"/>
      <c r="AI1339" s="1"/>
      <c r="AJ1339" s="1"/>
      <c r="AK1339" s="1"/>
      <c r="AN1339" s="1"/>
      <c r="AO1339" s="1"/>
      <c r="AP1339" s="1"/>
      <c r="AQ1339" s="1"/>
      <c r="AR1339" s="1"/>
    </row>
    <row r="1340" spans="28:44" ht="12.75">
      <c r="AB1340" s="1"/>
      <c r="AC1340" s="1"/>
      <c r="AD1340" s="1"/>
      <c r="AF1340" s="1"/>
      <c r="AG1340" s="1"/>
      <c r="AH1340" s="1"/>
      <c r="AI1340" s="1"/>
      <c r="AJ1340" s="1"/>
      <c r="AK1340" s="1"/>
      <c r="AN1340" s="1"/>
      <c r="AO1340" s="1"/>
      <c r="AP1340" s="1"/>
      <c r="AQ1340" s="1"/>
      <c r="AR1340" s="1"/>
    </row>
    <row r="1341" spans="28:44" ht="12.75">
      <c r="AB1341" s="1"/>
      <c r="AC1341" s="1"/>
      <c r="AD1341" s="1"/>
      <c r="AF1341" s="1"/>
      <c r="AG1341" s="1"/>
      <c r="AH1341" s="1"/>
      <c r="AI1341" s="1"/>
      <c r="AJ1341" s="1"/>
      <c r="AK1341" s="1"/>
      <c r="AN1341" s="1"/>
      <c r="AO1341" s="1"/>
      <c r="AP1341" s="1"/>
      <c r="AQ1341" s="1"/>
      <c r="AR1341" s="1"/>
    </row>
    <row r="1342" spans="28:44" ht="12.75">
      <c r="AB1342" s="1"/>
      <c r="AC1342" s="1"/>
      <c r="AD1342" s="1"/>
      <c r="AF1342" s="1"/>
      <c r="AG1342" s="1"/>
      <c r="AH1342" s="1"/>
      <c r="AI1342" s="1"/>
      <c r="AJ1342" s="1"/>
      <c r="AK1342" s="1"/>
      <c r="AN1342" s="1"/>
      <c r="AO1342" s="1"/>
      <c r="AP1342" s="1"/>
      <c r="AQ1342" s="1"/>
      <c r="AR1342" s="1"/>
    </row>
    <row r="1343" spans="28:44" ht="12.75">
      <c r="AB1343" s="1"/>
      <c r="AC1343" s="1"/>
      <c r="AD1343" s="1"/>
      <c r="AF1343" s="1"/>
      <c r="AG1343" s="1"/>
      <c r="AH1343" s="1"/>
      <c r="AI1343" s="1"/>
      <c r="AJ1343" s="1"/>
      <c r="AK1343" s="1"/>
      <c r="AN1343" s="1"/>
      <c r="AO1343" s="1"/>
      <c r="AP1343" s="1"/>
      <c r="AQ1343" s="1"/>
      <c r="AR1343" s="1"/>
    </row>
    <row r="1344" spans="28:44" ht="12.75">
      <c r="AB1344" s="1"/>
      <c r="AC1344" s="1"/>
      <c r="AD1344" s="1"/>
      <c r="AF1344" s="1"/>
      <c r="AG1344" s="1"/>
      <c r="AH1344" s="1"/>
      <c r="AI1344" s="1"/>
      <c r="AJ1344" s="1"/>
      <c r="AK1344" s="1"/>
      <c r="AN1344" s="1"/>
      <c r="AO1344" s="1"/>
      <c r="AP1344" s="1"/>
      <c r="AQ1344" s="1"/>
      <c r="AR1344" s="1"/>
    </row>
    <row r="1345" spans="28:44" ht="12.75">
      <c r="AB1345" s="1"/>
      <c r="AC1345" s="1"/>
      <c r="AD1345" s="1"/>
      <c r="AF1345" s="1"/>
      <c r="AG1345" s="1"/>
      <c r="AH1345" s="1"/>
      <c r="AI1345" s="1"/>
      <c r="AJ1345" s="1"/>
      <c r="AK1345" s="1"/>
      <c r="AN1345" s="1"/>
      <c r="AO1345" s="1"/>
      <c r="AP1345" s="1"/>
      <c r="AQ1345" s="1"/>
      <c r="AR1345" s="1"/>
    </row>
    <row r="1346" spans="28:44" ht="12.75">
      <c r="AB1346" s="1"/>
      <c r="AC1346" s="1"/>
      <c r="AD1346" s="1"/>
      <c r="AF1346" s="1"/>
      <c r="AG1346" s="1"/>
      <c r="AH1346" s="1"/>
      <c r="AI1346" s="1"/>
      <c r="AJ1346" s="1"/>
      <c r="AK1346" s="1"/>
      <c r="AN1346" s="1"/>
      <c r="AO1346" s="1"/>
      <c r="AP1346" s="1"/>
      <c r="AQ1346" s="1"/>
      <c r="AR1346" s="1"/>
    </row>
    <row r="1347" spans="28:44" ht="12.75">
      <c r="AB1347" s="1"/>
      <c r="AC1347" s="1"/>
      <c r="AD1347" s="1"/>
      <c r="AF1347" s="1"/>
      <c r="AG1347" s="1"/>
      <c r="AH1347" s="1"/>
      <c r="AI1347" s="1"/>
      <c r="AJ1347" s="1"/>
      <c r="AK1347" s="1"/>
      <c r="AN1347" s="1"/>
      <c r="AO1347" s="1"/>
      <c r="AP1347" s="1"/>
      <c r="AQ1347" s="1"/>
      <c r="AR1347" s="1"/>
    </row>
    <row r="1348" spans="28:44" ht="12.75">
      <c r="AB1348" s="1"/>
      <c r="AC1348" s="1"/>
      <c r="AD1348" s="1"/>
      <c r="AF1348" s="1"/>
      <c r="AG1348" s="1"/>
      <c r="AH1348" s="1"/>
      <c r="AI1348" s="1"/>
      <c r="AJ1348" s="1"/>
      <c r="AK1348" s="1"/>
      <c r="AN1348" s="1"/>
      <c r="AO1348" s="1"/>
      <c r="AP1348" s="1"/>
      <c r="AQ1348" s="1"/>
      <c r="AR1348" s="1"/>
    </row>
    <row r="1349" spans="28:44" ht="12.75">
      <c r="AB1349" s="1"/>
      <c r="AC1349" s="1"/>
      <c r="AD1349" s="1"/>
      <c r="AF1349" s="1"/>
      <c r="AG1349" s="1"/>
      <c r="AH1349" s="1"/>
      <c r="AI1349" s="1"/>
      <c r="AJ1349" s="1"/>
      <c r="AK1349" s="1"/>
      <c r="AN1349" s="1"/>
      <c r="AO1349" s="1"/>
      <c r="AP1349" s="1"/>
      <c r="AQ1349" s="1"/>
      <c r="AR1349" s="1"/>
    </row>
    <row r="1350" spans="28:44" ht="12.75">
      <c r="AB1350" s="1"/>
      <c r="AC1350" s="1"/>
      <c r="AD1350" s="1"/>
      <c r="AF1350" s="1"/>
      <c r="AG1350" s="1"/>
      <c r="AH1350" s="1"/>
      <c r="AI1350" s="1"/>
      <c r="AJ1350" s="1"/>
      <c r="AK1350" s="1"/>
      <c r="AN1350" s="1"/>
      <c r="AO1350" s="1"/>
      <c r="AP1350" s="1"/>
      <c r="AQ1350" s="1"/>
      <c r="AR1350" s="1"/>
    </row>
    <row r="1351" spans="28:44" ht="12.75">
      <c r="AB1351" s="1"/>
      <c r="AC1351" s="1"/>
      <c r="AD1351" s="1"/>
      <c r="AF1351" s="1"/>
      <c r="AG1351" s="1"/>
      <c r="AH1351" s="1"/>
      <c r="AI1351" s="1"/>
      <c r="AJ1351" s="1"/>
      <c r="AK1351" s="1"/>
      <c r="AN1351" s="1"/>
      <c r="AO1351" s="1"/>
      <c r="AP1351" s="1"/>
      <c r="AQ1351" s="1"/>
      <c r="AR1351" s="1"/>
    </row>
    <row r="1352" spans="28:44" ht="12.75">
      <c r="AB1352" s="1"/>
      <c r="AC1352" s="1"/>
      <c r="AD1352" s="1"/>
      <c r="AF1352" s="1"/>
      <c r="AG1352" s="1"/>
      <c r="AH1352" s="1"/>
      <c r="AI1352" s="1"/>
      <c r="AJ1352" s="1"/>
      <c r="AK1352" s="1"/>
      <c r="AN1352" s="1"/>
      <c r="AO1352" s="1"/>
      <c r="AP1352" s="1"/>
      <c r="AQ1352" s="1"/>
      <c r="AR1352" s="1"/>
    </row>
    <row r="1353" spans="28:44" ht="12.75">
      <c r="AB1353" s="1"/>
      <c r="AC1353" s="1"/>
      <c r="AD1353" s="1"/>
      <c r="AF1353" s="1"/>
      <c r="AG1353" s="1"/>
      <c r="AH1353" s="1"/>
      <c r="AI1353" s="1"/>
      <c r="AJ1353" s="1"/>
      <c r="AK1353" s="1"/>
      <c r="AN1353" s="1"/>
      <c r="AO1353" s="1"/>
      <c r="AP1353" s="1"/>
      <c r="AQ1353" s="1"/>
      <c r="AR1353" s="1"/>
    </row>
    <row r="1354" spans="28:44" ht="12.75">
      <c r="AB1354" s="1"/>
      <c r="AC1354" s="1"/>
      <c r="AD1354" s="1"/>
      <c r="AF1354" s="1"/>
      <c r="AG1354" s="1"/>
      <c r="AH1354" s="1"/>
      <c r="AI1354" s="1"/>
      <c r="AJ1354" s="1"/>
      <c r="AK1354" s="1"/>
      <c r="AN1354" s="1"/>
      <c r="AO1354" s="1"/>
      <c r="AP1354" s="1"/>
      <c r="AQ1354" s="1"/>
      <c r="AR1354" s="1"/>
    </row>
    <row r="1355" spans="28:44" ht="12.75">
      <c r="AB1355" s="1"/>
      <c r="AC1355" s="1"/>
      <c r="AD1355" s="1"/>
      <c r="AF1355" s="1"/>
      <c r="AG1355" s="1"/>
      <c r="AH1355" s="1"/>
      <c r="AI1355" s="1"/>
      <c r="AJ1355" s="1"/>
      <c r="AK1355" s="1"/>
      <c r="AN1355" s="1"/>
      <c r="AO1355" s="1"/>
      <c r="AP1355" s="1"/>
      <c r="AQ1355" s="1"/>
      <c r="AR1355" s="1"/>
    </row>
    <row r="1356" spans="28:44" ht="12.75">
      <c r="AB1356" s="1"/>
      <c r="AC1356" s="1"/>
      <c r="AD1356" s="1"/>
      <c r="AF1356" s="1"/>
      <c r="AG1356" s="1"/>
      <c r="AH1356" s="1"/>
      <c r="AI1356" s="1"/>
      <c r="AJ1356" s="1"/>
      <c r="AK1356" s="1"/>
      <c r="AN1356" s="1"/>
      <c r="AO1356" s="1"/>
      <c r="AP1356" s="1"/>
      <c r="AQ1356" s="1"/>
      <c r="AR1356" s="1"/>
    </row>
    <row r="1357" spans="28:44" ht="12.75">
      <c r="AB1357" s="1"/>
      <c r="AC1357" s="1"/>
      <c r="AD1357" s="1"/>
      <c r="AF1357" s="1"/>
      <c r="AG1357" s="1"/>
      <c r="AH1357" s="1"/>
      <c r="AI1357" s="1"/>
      <c r="AJ1357" s="1"/>
      <c r="AK1357" s="1"/>
      <c r="AN1357" s="1"/>
      <c r="AO1357" s="1"/>
      <c r="AP1357" s="1"/>
      <c r="AQ1357" s="1"/>
      <c r="AR1357" s="1"/>
    </row>
    <row r="1358" spans="28:44" ht="12.75">
      <c r="AB1358" s="1"/>
      <c r="AC1358" s="1"/>
      <c r="AD1358" s="1"/>
      <c r="AF1358" s="1"/>
      <c r="AG1358" s="1"/>
      <c r="AH1358" s="1"/>
      <c r="AI1358" s="1"/>
      <c r="AJ1358" s="1"/>
      <c r="AK1358" s="1"/>
      <c r="AN1358" s="1"/>
      <c r="AO1358" s="1"/>
      <c r="AP1358" s="1"/>
      <c r="AQ1358" s="1"/>
      <c r="AR1358" s="1"/>
    </row>
    <row r="1359" spans="28:44" ht="12.75">
      <c r="AB1359" s="1"/>
      <c r="AC1359" s="1"/>
      <c r="AD1359" s="1"/>
      <c r="AF1359" s="1"/>
      <c r="AG1359" s="1"/>
      <c r="AH1359" s="1"/>
      <c r="AI1359" s="1"/>
      <c r="AJ1359" s="1"/>
      <c r="AK1359" s="1"/>
      <c r="AN1359" s="1"/>
      <c r="AO1359" s="1"/>
      <c r="AP1359" s="1"/>
      <c r="AQ1359" s="1"/>
      <c r="AR1359" s="1"/>
    </row>
    <row r="1360" spans="28:44" ht="12.75">
      <c r="AB1360" s="1"/>
      <c r="AC1360" s="1"/>
      <c r="AD1360" s="1"/>
      <c r="AF1360" s="1"/>
      <c r="AG1360" s="1"/>
      <c r="AH1360" s="1"/>
      <c r="AI1360" s="1"/>
      <c r="AJ1360" s="1"/>
      <c r="AK1360" s="1"/>
      <c r="AN1360" s="1"/>
      <c r="AO1360" s="1"/>
      <c r="AP1360" s="1"/>
      <c r="AQ1360" s="1"/>
      <c r="AR1360" s="1"/>
    </row>
    <row r="1361" spans="28:44" ht="12.75">
      <c r="AB1361" s="1"/>
      <c r="AC1361" s="1"/>
      <c r="AD1361" s="1"/>
      <c r="AF1361" s="1"/>
      <c r="AG1361" s="1"/>
      <c r="AH1361" s="1"/>
      <c r="AI1361" s="1"/>
      <c r="AJ1361" s="1"/>
      <c r="AK1361" s="1"/>
      <c r="AN1361" s="1"/>
      <c r="AO1361" s="1"/>
      <c r="AP1361" s="1"/>
      <c r="AQ1361" s="1"/>
      <c r="AR1361" s="1"/>
    </row>
    <row r="1362" spans="28:44" ht="12.75">
      <c r="AB1362" s="1"/>
      <c r="AC1362" s="1"/>
      <c r="AD1362" s="1"/>
      <c r="AF1362" s="1"/>
      <c r="AG1362" s="1"/>
      <c r="AH1362" s="1"/>
      <c r="AI1362" s="1"/>
      <c r="AJ1362" s="1"/>
      <c r="AK1362" s="1"/>
      <c r="AN1362" s="1"/>
      <c r="AO1362" s="1"/>
      <c r="AP1362" s="1"/>
      <c r="AQ1362" s="1"/>
      <c r="AR1362" s="1"/>
    </row>
    <row r="1363" spans="28:44" ht="12.75">
      <c r="AB1363" s="1"/>
      <c r="AC1363" s="1"/>
      <c r="AD1363" s="1"/>
      <c r="AF1363" s="1"/>
      <c r="AG1363" s="1"/>
      <c r="AH1363" s="1"/>
      <c r="AI1363" s="1"/>
      <c r="AJ1363" s="1"/>
      <c r="AK1363" s="1"/>
      <c r="AN1363" s="1"/>
      <c r="AO1363" s="1"/>
      <c r="AP1363" s="1"/>
      <c r="AQ1363" s="1"/>
      <c r="AR1363" s="1"/>
    </row>
    <row r="1364" spans="28:44" ht="12.75">
      <c r="AB1364" s="1"/>
      <c r="AC1364" s="1"/>
      <c r="AD1364" s="1"/>
      <c r="AF1364" s="1"/>
      <c r="AG1364" s="1"/>
      <c r="AH1364" s="1"/>
      <c r="AI1364" s="1"/>
      <c r="AJ1364" s="1"/>
      <c r="AK1364" s="1"/>
      <c r="AN1364" s="1"/>
      <c r="AO1364" s="1"/>
      <c r="AP1364" s="1"/>
      <c r="AQ1364" s="1"/>
      <c r="AR1364" s="1"/>
    </row>
    <row r="1365" spans="28:44" ht="12.75">
      <c r="AB1365" s="1"/>
      <c r="AC1365" s="1"/>
      <c r="AD1365" s="1"/>
      <c r="AF1365" s="1"/>
      <c r="AG1365" s="1"/>
      <c r="AH1365" s="1"/>
      <c r="AI1365" s="1"/>
      <c r="AJ1365" s="1"/>
      <c r="AK1365" s="1"/>
      <c r="AN1365" s="1"/>
      <c r="AO1365" s="1"/>
      <c r="AP1365" s="1"/>
      <c r="AQ1365" s="1"/>
      <c r="AR1365" s="1"/>
    </row>
    <row r="1366" spans="28:44" ht="12.75">
      <c r="AB1366" s="1"/>
      <c r="AC1366" s="1"/>
      <c r="AD1366" s="1"/>
      <c r="AF1366" s="1"/>
      <c r="AG1366" s="1"/>
      <c r="AH1366" s="1"/>
      <c r="AI1366" s="1"/>
      <c r="AJ1366" s="1"/>
      <c r="AK1366" s="1"/>
      <c r="AN1366" s="1"/>
      <c r="AO1366" s="1"/>
      <c r="AP1366" s="1"/>
      <c r="AQ1366" s="1"/>
      <c r="AR1366" s="1"/>
    </row>
    <row r="1367" spans="28:44" ht="12.75">
      <c r="AB1367" s="1"/>
      <c r="AC1367" s="1"/>
      <c r="AD1367" s="1"/>
      <c r="AF1367" s="1"/>
      <c r="AG1367" s="1"/>
      <c r="AH1367" s="1"/>
      <c r="AI1367" s="1"/>
      <c r="AJ1367" s="1"/>
      <c r="AK1367" s="1"/>
      <c r="AN1367" s="1"/>
      <c r="AO1367" s="1"/>
      <c r="AP1367" s="1"/>
      <c r="AQ1367" s="1"/>
      <c r="AR1367" s="1"/>
    </row>
    <row r="1368" spans="28:44" ht="12.75">
      <c r="AB1368" s="1"/>
      <c r="AC1368" s="1"/>
      <c r="AD1368" s="1"/>
      <c r="AF1368" s="1"/>
      <c r="AG1368" s="1"/>
      <c r="AH1368" s="1"/>
      <c r="AI1368" s="1"/>
      <c r="AJ1368" s="1"/>
      <c r="AK1368" s="1"/>
      <c r="AN1368" s="1"/>
      <c r="AO1368" s="1"/>
      <c r="AP1368" s="1"/>
      <c r="AQ1368" s="1"/>
      <c r="AR1368" s="1"/>
    </row>
    <row r="1369" spans="28:44" ht="12.75">
      <c r="AB1369" s="1"/>
      <c r="AC1369" s="1"/>
      <c r="AD1369" s="1"/>
      <c r="AF1369" s="1"/>
      <c r="AG1369" s="1"/>
      <c r="AH1369" s="1"/>
      <c r="AI1369" s="1"/>
      <c r="AJ1369" s="1"/>
      <c r="AK1369" s="1"/>
      <c r="AN1369" s="1"/>
      <c r="AO1369" s="1"/>
      <c r="AP1369" s="1"/>
      <c r="AQ1369" s="1"/>
      <c r="AR1369" s="1"/>
    </row>
    <row r="1370" spans="28:44" ht="12.75">
      <c r="AB1370" s="1"/>
      <c r="AC1370" s="1"/>
      <c r="AD1370" s="1"/>
      <c r="AF1370" s="1"/>
      <c r="AG1370" s="1"/>
      <c r="AH1370" s="1"/>
      <c r="AI1370" s="1"/>
      <c r="AJ1370" s="1"/>
      <c r="AK1370" s="1"/>
      <c r="AN1370" s="1"/>
      <c r="AO1370" s="1"/>
      <c r="AP1370" s="1"/>
      <c r="AQ1370" s="1"/>
      <c r="AR1370" s="1"/>
    </row>
    <row r="1371" spans="28:44" ht="12.75">
      <c r="AB1371" s="1"/>
      <c r="AC1371" s="1"/>
      <c r="AD1371" s="1"/>
      <c r="AF1371" s="1"/>
      <c r="AG1371" s="1"/>
      <c r="AH1371" s="1"/>
      <c r="AI1371" s="1"/>
      <c r="AJ1371" s="1"/>
      <c r="AK1371" s="1"/>
      <c r="AN1371" s="1"/>
      <c r="AO1371" s="1"/>
      <c r="AP1371" s="1"/>
      <c r="AQ1371" s="1"/>
      <c r="AR1371" s="1"/>
    </row>
    <row r="1372" spans="28:44" ht="12.75">
      <c r="AB1372" s="1"/>
      <c r="AC1372" s="1"/>
      <c r="AD1372" s="1"/>
      <c r="AF1372" s="1"/>
      <c r="AG1372" s="1"/>
      <c r="AH1372" s="1"/>
      <c r="AI1372" s="1"/>
      <c r="AJ1372" s="1"/>
      <c r="AK1372" s="1"/>
      <c r="AN1372" s="1"/>
      <c r="AO1372" s="1"/>
      <c r="AP1372" s="1"/>
      <c r="AQ1372" s="1"/>
      <c r="AR1372" s="1"/>
    </row>
    <row r="1373" spans="28:44" ht="12.75">
      <c r="AB1373" s="1"/>
      <c r="AC1373" s="1"/>
      <c r="AD1373" s="1"/>
      <c r="AF1373" s="1"/>
      <c r="AG1373" s="1"/>
      <c r="AH1373" s="1"/>
      <c r="AI1373" s="1"/>
      <c r="AJ1373" s="1"/>
      <c r="AK1373" s="1"/>
      <c r="AN1373" s="1"/>
      <c r="AO1373" s="1"/>
      <c r="AP1373" s="1"/>
      <c r="AQ1373" s="1"/>
      <c r="AR1373" s="1"/>
    </row>
    <row r="1374" spans="28:44" ht="12.75">
      <c r="AB1374" s="1"/>
      <c r="AC1374" s="1"/>
      <c r="AD1374" s="1"/>
      <c r="AF1374" s="1"/>
      <c r="AG1374" s="1"/>
      <c r="AH1374" s="1"/>
      <c r="AI1374" s="1"/>
      <c r="AJ1374" s="1"/>
      <c r="AK1374" s="1"/>
      <c r="AN1374" s="1"/>
      <c r="AO1374" s="1"/>
      <c r="AP1374" s="1"/>
      <c r="AQ1374" s="1"/>
      <c r="AR1374" s="1"/>
    </row>
    <row r="1375" spans="28:44" ht="12.75">
      <c r="AB1375" s="1"/>
      <c r="AC1375" s="1"/>
      <c r="AD1375" s="1"/>
      <c r="AF1375" s="1"/>
      <c r="AG1375" s="1"/>
      <c r="AH1375" s="1"/>
      <c r="AI1375" s="1"/>
      <c r="AJ1375" s="1"/>
      <c r="AK1375" s="1"/>
      <c r="AN1375" s="1"/>
      <c r="AO1375" s="1"/>
      <c r="AP1375" s="1"/>
      <c r="AQ1375" s="1"/>
      <c r="AR1375" s="1"/>
    </row>
    <row r="1376" spans="28:44" ht="12.75">
      <c r="AB1376" s="1"/>
      <c r="AC1376" s="1"/>
      <c r="AD1376" s="1"/>
      <c r="AF1376" s="1"/>
      <c r="AG1376" s="1"/>
      <c r="AH1376" s="1"/>
      <c r="AI1376" s="1"/>
      <c r="AJ1376" s="1"/>
      <c r="AK1376" s="1"/>
      <c r="AN1376" s="1"/>
      <c r="AO1376" s="1"/>
      <c r="AP1376" s="1"/>
      <c r="AQ1376" s="1"/>
      <c r="AR1376" s="1"/>
    </row>
    <row r="1377" spans="28:44" ht="12.75">
      <c r="AB1377" s="1"/>
      <c r="AC1377" s="1"/>
      <c r="AD1377" s="1"/>
      <c r="AF1377" s="1"/>
      <c r="AG1377" s="1"/>
      <c r="AH1377" s="1"/>
      <c r="AI1377" s="1"/>
      <c r="AJ1377" s="1"/>
      <c r="AK1377" s="1"/>
      <c r="AN1377" s="1"/>
      <c r="AO1377" s="1"/>
      <c r="AP1377" s="1"/>
      <c r="AQ1377" s="1"/>
      <c r="AR1377" s="1"/>
    </row>
    <row r="1378" spans="28:44" ht="12.75">
      <c r="AB1378" s="1"/>
      <c r="AC1378" s="1"/>
      <c r="AD1378" s="1"/>
      <c r="AF1378" s="1"/>
      <c r="AG1378" s="1"/>
      <c r="AH1378" s="1"/>
      <c r="AI1378" s="1"/>
      <c r="AJ1378" s="1"/>
      <c r="AK1378" s="1"/>
      <c r="AN1378" s="1"/>
      <c r="AO1378" s="1"/>
      <c r="AP1378" s="1"/>
      <c r="AQ1378" s="1"/>
      <c r="AR1378" s="1"/>
    </row>
    <row r="1379" spans="28:44" ht="12.75">
      <c r="AB1379" s="1"/>
      <c r="AC1379" s="1"/>
      <c r="AD1379" s="1"/>
      <c r="AF1379" s="1"/>
      <c r="AG1379" s="1"/>
      <c r="AH1379" s="1"/>
      <c r="AI1379" s="1"/>
      <c r="AJ1379" s="1"/>
      <c r="AK1379" s="1"/>
      <c r="AN1379" s="1"/>
      <c r="AO1379" s="1"/>
      <c r="AP1379" s="1"/>
      <c r="AQ1379" s="1"/>
      <c r="AR1379" s="1"/>
    </row>
    <row r="1380" spans="28:44" ht="12.75">
      <c r="AB1380" s="1"/>
      <c r="AC1380" s="1"/>
      <c r="AD1380" s="1"/>
      <c r="AF1380" s="1"/>
      <c r="AG1380" s="1"/>
      <c r="AH1380" s="1"/>
      <c r="AI1380" s="1"/>
      <c r="AJ1380" s="1"/>
      <c r="AK1380" s="1"/>
      <c r="AN1380" s="1"/>
      <c r="AO1380" s="1"/>
      <c r="AP1380" s="1"/>
      <c r="AQ1380" s="1"/>
      <c r="AR1380" s="1"/>
    </row>
    <row r="1381" spans="28:44" ht="12.75">
      <c r="AB1381" s="1"/>
      <c r="AC1381" s="1"/>
      <c r="AD1381" s="1"/>
      <c r="AF1381" s="1"/>
      <c r="AG1381" s="1"/>
      <c r="AH1381" s="1"/>
      <c r="AI1381" s="1"/>
      <c r="AJ1381" s="1"/>
      <c r="AK1381" s="1"/>
      <c r="AN1381" s="1"/>
      <c r="AO1381" s="1"/>
      <c r="AP1381" s="1"/>
      <c r="AQ1381" s="1"/>
      <c r="AR1381" s="1"/>
    </row>
    <row r="1382" spans="28:44" ht="12.75">
      <c r="AB1382" s="1"/>
      <c r="AC1382" s="1"/>
      <c r="AD1382" s="1"/>
      <c r="AF1382" s="1"/>
      <c r="AG1382" s="1"/>
      <c r="AH1382" s="1"/>
      <c r="AI1382" s="1"/>
      <c r="AJ1382" s="1"/>
      <c r="AK1382" s="1"/>
      <c r="AN1382" s="1"/>
      <c r="AO1382" s="1"/>
      <c r="AP1382" s="1"/>
      <c r="AQ1382" s="1"/>
      <c r="AR1382" s="1"/>
    </row>
    <row r="1383" spans="28:44" ht="12.75">
      <c r="AB1383" s="1"/>
      <c r="AC1383" s="1"/>
      <c r="AD1383" s="1"/>
      <c r="AF1383" s="1"/>
      <c r="AG1383" s="1"/>
      <c r="AH1383" s="1"/>
      <c r="AI1383" s="1"/>
      <c r="AJ1383" s="1"/>
      <c r="AK1383" s="1"/>
      <c r="AN1383" s="1"/>
      <c r="AO1383" s="1"/>
      <c r="AP1383" s="1"/>
      <c r="AQ1383" s="1"/>
      <c r="AR1383" s="1"/>
    </row>
    <row r="1384" spans="28:44" ht="12.75">
      <c r="AB1384" s="1"/>
      <c r="AC1384" s="1"/>
      <c r="AD1384" s="1"/>
      <c r="AF1384" s="1"/>
      <c r="AG1384" s="1"/>
      <c r="AH1384" s="1"/>
      <c r="AI1384" s="1"/>
      <c r="AJ1384" s="1"/>
      <c r="AK1384" s="1"/>
      <c r="AN1384" s="1"/>
      <c r="AO1384" s="1"/>
      <c r="AP1384" s="1"/>
      <c r="AQ1384" s="1"/>
      <c r="AR1384" s="1"/>
    </row>
    <row r="1385" spans="28:44" ht="12.75">
      <c r="AB1385" s="1"/>
      <c r="AC1385" s="1"/>
      <c r="AD1385" s="1"/>
      <c r="AF1385" s="1"/>
      <c r="AG1385" s="1"/>
      <c r="AH1385" s="1"/>
      <c r="AI1385" s="1"/>
      <c r="AJ1385" s="1"/>
      <c r="AK1385" s="1"/>
      <c r="AN1385" s="1"/>
      <c r="AO1385" s="1"/>
      <c r="AP1385" s="1"/>
      <c r="AQ1385" s="1"/>
      <c r="AR1385" s="1"/>
    </row>
    <row r="1386" spans="28:44" ht="12.75">
      <c r="AB1386" s="1"/>
      <c r="AC1386" s="1"/>
      <c r="AD1386" s="1"/>
      <c r="AF1386" s="1"/>
      <c r="AG1386" s="1"/>
      <c r="AH1386" s="1"/>
      <c r="AI1386" s="1"/>
      <c r="AJ1386" s="1"/>
      <c r="AK1386" s="1"/>
      <c r="AN1386" s="1"/>
      <c r="AO1386" s="1"/>
      <c r="AP1386" s="1"/>
      <c r="AQ1386" s="1"/>
      <c r="AR1386" s="1"/>
    </row>
    <row r="1387" spans="28:44" ht="12.75">
      <c r="AB1387" s="1"/>
      <c r="AC1387" s="1"/>
      <c r="AD1387" s="1"/>
      <c r="AF1387" s="1"/>
      <c r="AG1387" s="1"/>
      <c r="AH1387" s="1"/>
      <c r="AI1387" s="1"/>
      <c r="AJ1387" s="1"/>
      <c r="AK1387" s="1"/>
      <c r="AN1387" s="1"/>
      <c r="AO1387" s="1"/>
      <c r="AP1387" s="1"/>
      <c r="AQ1387" s="1"/>
      <c r="AR1387" s="1"/>
    </row>
    <row r="1388" spans="28:44" ht="12.75">
      <c r="AB1388" s="1"/>
      <c r="AC1388" s="1"/>
      <c r="AD1388" s="1"/>
      <c r="AF1388" s="1"/>
      <c r="AG1388" s="1"/>
      <c r="AH1388" s="1"/>
      <c r="AI1388" s="1"/>
      <c r="AJ1388" s="1"/>
      <c r="AK1388" s="1"/>
      <c r="AN1388" s="1"/>
      <c r="AO1388" s="1"/>
      <c r="AP1388" s="1"/>
      <c r="AQ1388" s="1"/>
      <c r="AR1388" s="1"/>
    </row>
    <row r="1389" spans="28:44" ht="12.75">
      <c r="AB1389" s="1"/>
      <c r="AC1389" s="1"/>
      <c r="AD1389" s="1"/>
      <c r="AF1389" s="1"/>
      <c r="AG1389" s="1"/>
      <c r="AH1389" s="1"/>
      <c r="AI1389" s="1"/>
      <c r="AJ1389" s="1"/>
      <c r="AK1389" s="1"/>
      <c r="AN1389" s="1"/>
      <c r="AO1389" s="1"/>
      <c r="AP1389" s="1"/>
      <c r="AQ1389" s="1"/>
      <c r="AR1389" s="1"/>
    </row>
    <row r="1390" spans="28:44" ht="12.75">
      <c r="AB1390" s="1"/>
      <c r="AC1390" s="1"/>
      <c r="AD1390" s="1"/>
      <c r="AF1390" s="1"/>
      <c r="AG1390" s="1"/>
      <c r="AH1390" s="1"/>
      <c r="AI1390" s="1"/>
      <c r="AJ1390" s="1"/>
      <c r="AK1390" s="1"/>
      <c r="AN1390" s="1"/>
      <c r="AO1390" s="1"/>
      <c r="AP1390" s="1"/>
      <c r="AQ1390" s="1"/>
      <c r="AR1390" s="1"/>
    </row>
    <row r="1391" spans="28:44" ht="12.75">
      <c r="AB1391" s="1"/>
      <c r="AC1391" s="1"/>
      <c r="AD1391" s="1"/>
      <c r="AF1391" s="1"/>
      <c r="AG1391" s="1"/>
      <c r="AH1391" s="1"/>
      <c r="AI1391" s="1"/>
      <c r="AJ1391" s="1"/>
      <c r="AK1391" s="1"/>
      <c r="AN1391" s="1"/>
      <c r="AO1391" s="1"/>
      <c r="AP1391" s="1"/>
      <c r="AQ1391" s="1"/>
      <c r="AR1391" s="1"/>
    </row>
    <row r="1392" spans="28:44" ht="12.75">
      <c r="AB1392" s="1"/>
      <c r="AC1392" s="1"/>
      <c r="AD1392" s="1"/>
      <c r="AF1392" s="1"/>
      <c r="AG1392" s="1"/>
      <c r="AH1392" s="1"/>
      <c r="AI1392" s="1"/>
      <c r="AJ1392" s="1"/>
      <c r="AK1392" s="1"/>
      <c r="AN1392" s="1"/>
      <c r="AO1392" s="1"/>
      <c r="AP1392" s="1"/>
      <c r="AQ1392" s="1"/>
      <c r="AR1392" s="1"/>
    </row>
    <row r="1393" spans="28:44" ht="12.75">
      <c r="AB1393" s="1"/>
      <c r="AC1393" s="1"/>
      <c r="AD1393" s="1"/>
      <c r="AF1393" s="1"/>
      <c r="AG1393" s="1"/>
      <c r="AH1393" s="1"/>
      <c r="AI1393" s="1"/>
      <c r="AJ1393" s="1"/>
      <c r="AK1393" s="1"/>
      <c r="AN1393" s="1"/>
      <c r="AO1393" s="1"/>
      <c r="AP1393" s="1"/>
      <c r="AQ1393" s="1"/>
      <c r="AR1393" s="1"/>
    </row>
    <row r="1394" spans="28:44" ht="12.75">
      <c r="AB1394" s="1"/>
      <c r="AC1394" s="1"/>
      <c r="AD1394" s="1"/>
      <c r="AF1394" s="1"/>
      <c r="AG1394" s="1"/>
      <c r="AH1394" s="1"/>
      <c r="AI1394" s="1"/>
      <c r="AJ1394" s="1"/>
      <c r="AK1394" s="1"/>
      <c r="AN1394" s="1"/>
      <c r="AO1394" s="1"/>
      <c r="AP1394" s="1"/>
      <c r="AQ1394" s="1"/>
      <c r="AR1394" s="1"/>
    </row>
    <row r="1395" spans="28:44" ht="12.75">
      <c r="AB1395" s="1"/>
      <c r="AC1395" s="1"/>
      <c r="AD1395" s="1"/>
      <c r="AF1395" s="1"/>
      <c r="AG1395" s="1"/>
      <c r="AH1395" s="1"/>
      <c r="AI1395" s="1"/>
      <c r="AJ1395" s="1"/>
      <c r="AK1395" s="1"/>
      <c r="AN1395" s="1"/>
      <c r="AO1395" s="1"/>
      <c r="AP1395" s="1"/>
      <c r="AQ1395" s="1"/>
      <c r="AR1395" s="1"/>
    </row>
    <row r="1396" spans="28:44" ht="12.75">
      <c r="AB1396" s="1"/>
      <c r="AC1396" s="1"/>
      <c r="AD1396" s="1"/>
      <c r="AF1396" s="1"/>
      <c r="AG1396" s="1"/>
      <c r="AH1396" s="1"/>
      <c r="AI1396" s="1"/>
      <c r="AJ1396" s="1"/>
      <c r="AK1396" s="1"/>
      <c r="AN1396" s="1"/>
      <c r="AO1396" s="1"/>
      <c r="AP1396" s="1"/>
      <c r="AQ1396" s="1"/>
      <c r="AR1396" s="1"/>
    </row>
    <row r="1397" spans="28:44" ht="12.75">
      <c r="AB1397" s="1"/>
      <c r="AC1397" s="1"/>
      <c r="AD1397" s="1"/>
      <c r="AF1397" s="1"/>
      <c r="AG1397" s="1"/>
      <c r="AH1397" s="1"/>
      <c r="AI1397" s="1"/>
      <c r="AJ1397" s="1"/>
      <c r="AK1397" s="1"/>
      <c r="AN1397" s="1"/>
      <c r="AO1397" s="1"/>
      <c r="AP1397" s="1"/>
      <c r="AQ1397" s="1"/>
      <c r="AR1397" s="1"/>
    </row>
    <row r="1398" spans="28:44" ht="12.75">
      <c r="AB1398" s="1"/>
      <c r="AC1398" s="1"/>
      <c r="AD1398" s="1"/>
      <c r="AF1398" s="1"/>
      <c r="AG1398" s="1"/>
      <c r="AH1398" s="1"/>
      <c r="AI1398" s="1"/>
      <c r="AJ1398" s="1"/>
      <c r="AK1398" s="1"/>
      <c r="AN1398" s="1"/>
      <c r="AO1398" s="1"/>
      <c r="AP1398" s="1"/>
      <c r="AQ1398" s="1"/>
      <c r="AR1398" s="1"/>
    </row>
    <row r="1399" spans="28:44" ht="12.75">
      <c r="AB1399" s="1"/>
      <c r="AC1399" s="1"/>
      <c r="AD1399" s="1"/>
      <c r="AF1399" s="1"/>
      <c r="AG1399" s="1"/>
      <c r="AH1399" s="1"/>
      <c r="AI1399" s="1"/>
      <c r="AJ1399" s="1"/>
      <c r="AK1399" s="1"/>
      <c r="AN1399" s="1"/>
      <c r="AO1399" s="1"/>
      <c r="AP1399" s="1"/>
      <c r="AQ1399" s="1"/>
      <c r="AR1399" s="1"/>
    </row>
    <row r="1400" spans="28:44" ht="12.75">
      <c r="AB1400" s="1"/>
      <c r="AC1400" s="1"/>
      <c r="AD1400" s="1"/>
      <c r="AF1400" s="1"/>
      <c r="AG1400" s="1"/>
      <c r="AH1400" s="1"/>
      <c r="AI1400" s="1"/>
      <c r="AJ1400" s="1"/>
      <c r="AK1400" s="1"/>
      <c r="AN1400" s="1"/>
      <c r="AO1400" s="1"/>
      <c r="AP1400" s="1"/>
      <c r="AQ1400" s="1"/>
      <c r="AR1400" s="1"/>
    </row>
    <row r="1401" spans="28:44" ht="12.75">
      <c r="AB1401" s="1"/>
      <c r="AC1401" s="1"/>
      <c r="AD1401" s="1"/>
      <c r="AF1401" s="1"/>
      <c r="AG1401" s="1"/>
      <c r="AH1401" s="1"/>
      <c r="AI1401" s="1"/>
      <c r="AJ1401" s="1"/>
      <c r="AK1401" s="1"/>
      <c r="AN1401" s="1"/>
      <c r="AO1401" s="1"/>
      <c r="AP1401" s="1"/>
      <c r="AQ1401" s="1"/>
      <c r="AR1401" s="1"/>
    </row>
    <row r="1402" spans="28:44" ht="12.75">
      <c r="AB1402" s="1"/>
      <c r="AC1402" s="1"/>
      <c r="AD1402" s="1"/>
      <c r="AF1402" s="1"/>
      <c r="AG1402" s="1"/>
      <c r="AH1402" s="1"/>
      <c r="AI1402" s="1"/>
      <c r="AJ1402" s="1"/>
      <c r="AK1402" s="1"/>
      <c r="AN1402" s="1"/>
      <c r="AO1402" s="1"/>
      <c r="AP1402" s="1"/>
      <c r="AQ1402" s="1"/>
      <c r="AR1402" s="1"/>
    </row>
    <row r="1403" spans="28:44" ht="12.75">
      <c r="AB1403" s="1"/>
      <c r="AC1403" s="1"/>
      <c r="AD1403" s="1"/>
      <c r="AF1403" s="1"/>
      <c r="AG1403" s="1"/>
      <c r="AH1403" s="1"/>
      <c r="AI1403" s="1"/>
      <c r="AJ1403" s="1"/>
      <c r="AK1403" s="1"/>
      <c r="AN1403" s="1"/>
      <c r="AO1403" s="1"/>
      <c r="AP1403" s="1"/>
      <c r="AQ1403" s="1"/>
      <c r="AR1403" s="1"/>
    </row>
    <row r="1404" spans="28:44" ht="12.75">
      <c r="AB1404" s="1"/>
      <c r="AC1404" s="1"/>
      <c r="AD1404" s="1"/>
      <c r="AF1404" s="1"/>
      <c r="AG1404" s="1"/>
      <c r="AH1404" s="1"/>
      <c r="AI1404" s="1"/>
      <c r="AJ1404" s="1"/>
      <c r="AK1404" s="1"/>
      <c r="AN1404" s="1"/>
      <c r="AO1404" s="1"/>
      <c r="AP1404" s="1"/>
      <c r="AQ1404" s="1"/>
      <c r="AR1404" s="1"/>
    </row>
    <row r="1405" spans="28:44" ht="12.75">
      <c r="AB1405" s="1"/>
      <c r="AC1405" s="1"/>
      <c r="AD1405" s="1"/>
      <c r="AF1405" s="1"/>
      <c r="AG1405" s="1"/>
      <c r="AH1405" s="1"/>
      <c r="AI1405" s="1"/>
      <c r="AJ1405" s="1"/>
      <c r="AK1405" s="1"/>
      <c r="AN1405" s="1"/>
      <c r="AO1405" s="1"/>
      <c r="AP1405" s="1"/>
      <c r="AQ1405" s="1"/>
      <c r="AR1405" s="1"/>
    </row>
    <row r="1406" spans="28:44" ht="12.75">
      <c r="AB1406" s="1"/>
      <c r="AC1406" s="1"/>
      <c r="AD1406" s="1"/>
      <c r="AF1406" s="1"/>
      <c r="AG1406" s="1"/>
      <c r="AH1406" s="1"/>
      <c r="AI1406" s="1"/>
      <c r="AJ1406" s="1"/>
      <c r="AK1406" s="1"/>
      <c r="AN1406" s="1"/>
      <c r="AO1406" s="1"/>
      <c r="AP1406" s="1"/>
      <c r="AQ1406" s="1"/>
      <c r="AR1406" s="1"/>
    </row>
    <row r="1407" spans="28:44" ht="12.75">
      <c r="AB1407" s="1"/>
      <c r="AC1407" s="1"/>
      <c r="AD1407" s="1"/>
      <c r="AF1407" s="1"/>
      <c r="AG1407" s="1"/>
      <c r="AH1407" s="1"/>
      <c r="AI1407" s="1"/>
      <c r="AJ1407" s="1"/>
      <c r="AK1407" s="1"/>
      <c r="AN1407" s="1"/>
      <c r="AO1407" s="1"/>
      <c r="AP1407" s="1"/>
      <c r="AQ1407" s="1"/>
      <c r="AR1407" s="1"/>
    </row>
    <row r="1408" spans="28:44" ht="12.75">
      <c r="AB1408" s="1"/>
      <c r="AC1408" s="1"/>
      <c r="AD1408" s="1"/>
      <c r="AF1408" s="1"/>
      <c r="AG1408" s="1"/>
      <c r="AH1408" s="1"/>
      <c r="AI1408" s="1"/>
      <c r="AJ1408" s="1"/>
      <c r="AK1408" s="1"/>
      <c r="AN1408" s="1"/>
      <c r="AO1408" s="1"/>
      <c r="AP1408" s="1"/>
      <c r="AQ1408" s="1"/>
      <c r="AR1408" s="1"/>
    </row>
    <row r="1409" spans="28:44" ht="12.75">
      <c r="AB1409" s="1"/>
      <c r="AC1409" s="1"/>
      <c r="AD1409" s="1"/>
      <c r="AF1409" s="1"/>
      <c r="AG1409" s="1"/>
      <c r="AH1409" s="1"/>
      <c r="AI1409" s="1"/>
      <c r="AJ1409" s="1"/>
      <c r="AK1409" s="1"/>
      <c r="AN1409" s="1"/>
      <c r="AO1409" s="1"/>
      <c r="AP1409" s="1"/>
      <c r="AQ1409" s="1"/>
      <c r="AR1409" s="1"/>
    </row>
    <row r="1410" spans="28:44" ht="12.75">
      <c r="AB1410" s="1"/>
      <c r="AC1410" s="1"/>
      <c r="AD1410" s="1"/>
      <c r="AF1410" s="1"/>
      <c r="AG1410" s="1"/>
      <c r="AH1410" s="1"/>
      <c r="AI1410" s="1"/>
      <c r="AJ1410" s="1"/>
      <c r="AK1410" s="1"/>
      <c r="AN1410" s="1"/>
      <c r="AO1410" s="1"/>
      <c r="AP1410" s="1"/>
      <c r="AQ1410" s="1"/>
      <c r="AR1410" s="1"/>
    </row>
    <row r="1411" spans="28:44" ht="12.75">
      <c r="AB1411" s="1"/>
      <c r="AC1411" s="1"/>
      <c r="AD1411" s="1"/>
      <c r="AF1411" s="1"/>
      <c r="AG1411" s="1"/>
      <c r="AH1411" s="1"/>
      <c r="AI1411" s="1"/>
      <c r="AJ1411" s="1"/>
      <c r="AK1411" s="1"/>
      <c r="AN1411" s="1"/>
      <c r="AO1411" s="1"/>
      <c r="AP1411" s="1"/>
      <c r="AQ1411" s="1"/>
      <c r="AR1411" s="1"/>
    </row>
    <row r="1412" spans="28:44" ht="12.75">
      <c r="AB1412" s="1"/>
      <c r="AC1412" s="1"/>
      <c r="AD1412" s="1"/>
      <c r="AF1412" s="1"/>
      <c r="AG1412" s="1"/>
      <c r="AH1412" s="1"/>
      <c r="AI1412" s="1"/>
      <c r="AJ1412" s="1"/>
      <c r="AK1412" s="1"/>
      <c r="AN1412" s="1"/>
      <c r="AO1412" s="1"/>
      <c r="AP1412" s="1"/>
      <c r="AQ1412" s="1"/>
      <c r="AR1412" s="1"/>
    </row>
    <row r="1413" spans="28:44" ht="12.75">
      <c r="AB1413" s="1"/>
      <c r="AC1413" s="1"/>
      <c r="AD1413" s="1"/>
      <c r="AF1413" s="1"/>
      <c r="AG1413" s="1"/>
      <c r="AH1413" s="1"/>
      <c r="AI1413" s="1"/>
      <c r="AJ1413" s="1"/>
      <c r="AK1413" s="1"/>
      <c r="AN1413" s="1"/>
      <c r="AO1413" s="1"/>
      <c r="AP1413" s="1"/>
      <c r="AQ1413" s="1"/>
      <c r="AR1413" s="1"/>
    </row>
    <row r="1414" spans="28:44" ht="12.75">
      <c r="AB1414" s="1"/>
      <c r="AC1414" s="1"/>
      <c r="AD1414" s="1"/>
      <c r="AF1414" s="1"/>
      <c r="AG1414" s="1"/>
      <c r="AH1414" s="1"/>
      <c r="AI1414" s="1"/>
      <c r="AJ1414" s="1"/>
      <c r="AK1414" s="1"/>
      <c r="AN1414" s="1"/>
      <c r="AO1414" s="1"/>
      <c r="AP1414" s="1"/>
      <c r="AQ1414" s="1"/>
      <c r="AR1414" s="1"/>
    </row>
    <row r="1415" spans="28:44" ht="12.75">
      <c r="AB1415" s="1"/>
      <c r="AC1415" s="1"/>
      <c r="AD1415" s="1"/>
      <c r="AF1415" s="1"/>
      <c r="AG1415" s="1"/>
      <c r="AH1415" s="1"/>
      <c r="AI1415" s="1"/>
      <c r="AJ1415" s="1"/>
      <c r="AK1415" s="1"/>
      <c r="AN1415" s="1"/>
      <c r="AO1415" s="1"/>
      <c r="AP1415" s="1"/>
      <c r="AQ1415" s="1"/>
      <c r="AR1415" s="1"/>
    </row>
    <row r="1416" spans="28:44" ht="12.75">
      <c r="AB1416" s="1"/>
      <c r="AC1416" s="1"/>
      <c r="AD1416" s="1"/>
      <c r="AF1416" s="1"/>
      <c r="AG1416" s="1"/>
      <c r="AH1416" s="1"/>
      <c r="AI1416" s="1"/>
      <c r="AJ1416" s="1"/>
      <c r="AK1416" s="1"/>
      <c r="AN1416" s="1"/>
      <c r="AO1416" s="1"/>
      <c r="AP1416" s="1"/>
      <c r="AQ1416" s="1"/>
      <c r="AR1416" s="1"/>
    </row>
    <row r="1417" spans="28:44" ht="12.75">
      <c r="AB1417" s="1"/>
      <c r="AC1417" s="1"/>
      <c r="AD1417" s="1"/>
      <c r="AF1417" s="1"/>
      <c r="AG1417" s="1"/>
      <c r="AH1417" s="1"/>
      <c r="AI1417" s="1"/>
      <c r="AJ1417" s="1"/>
      <c r="AK1417" s="1"/>
      <c r="AN1417" s="1"/>
      <c r="AO1417" s="1"/>
      <c r="AP1417" s="1"/>
      <c r="AQ1417" s="1"/>
      <c r="AR1417" s="1"/>
    </row>
    <row r="1418" spans="28:44" ht="12.75">
      <c r="AB1418" s="1"/>
      <c r="AC1418" s="1"/>
      <c r="AD1418" s="1"/>
      <c r="AF1418" s="1"/>
      <c r="AG1418" s="1"/>
      <c r="AH1418" s="1"/>
      <c r="AI1418" s="1"/>
      <c r="AJ1418" s="1"/>
      <c r="AK1418" s="1"/>
      <c r="AN1418" s="1"/>
      <c r="AO1418" s="1"/>
      <c r="AP1418" s="1"/>
      <c r="AQ1418" s="1"/>
      <c r="AR1418" s="1"/>
    </row>
    <row r="1419" spans="28:44" ht="12.75">
      <c r="AB1419" s="1"/>
      <c r="AC1419" s="1"/>
      <c r="AD1419" s="1"/>
      <c r="AF1419" s="1"/>
      <c r="AG1419" s="1"/>
      <c r="AH1419" s="1"/>
      <c r="AI1419" s="1"/>
      <c r="AJ1419" s="1"/>
      <c r="AK1419" s="1"/>
      <c r="AN1419" s="1"/>
      <c r="AO1419" s="1"/>
      <c r="AP1419" s="1"/>
      <c r="AQ1419" s="1"/>
      <c r="AR1419" s="1"/>
    </row>
    <row r="1420" spans="28:44" ht="12.75">
      <c r="AB1420" s="1"/>
      <c r="AC1420" s="1"/>
      <c r="AD1420" s="1"/>
      <c r="AF1420" s="1"/>
      <c r="AG1420" s="1"/>
      <c r="AH1420" s="1"/>
      <c r="AI1420" s="1"/>
      <c r="AJ1420" s="1"/>
      <c r="AK1420" s="1"/>
      <c r="AN1420" s="1"/>
      <c r="AO1420" s="1"/>
      <c r="AP1420" s="1"/>
      <c r="AQ1420" s="1"/>
      <c r="AR1420" s="1"/>
    </row>
    <row r="1421" spans="28:44" ht="12.75">
      <c r="AB1421" s="1"/>
      <c r="AC1421" s="1"/>
      <c r="AD1421" s="1"/>
      <c r="AF1421" s="1"/>
      <c r="AG1421" s="1"/>
      <c r="AH1421" s="1"/>
      <c r="AI1421" s="1"/>
      <c r="AJ1421" s="1"/>
      <c r="AK1421" s="1"/>
      <c r="AN1421" s="1"/>
      <c r="AO1421" s="1"/>
      <c r="AP1421" s="1"/>
      <c r="AQ1421" s="1"/>
      <c r="AR1421" s="1"/>
    </row>
    <row r="1422" spans="28:44" ht="12.75">
      <c r="AB1422" s="1"/>
      <c r="AC1422" s="1"/>
      <c r="AD1422" s="1"/>
      <c r="AF1422" s="1"/>
      <c r="AG1422" s="1"/>
      <c r="AH1422" s="1"/>
      <c r="AI1422" s="1"/>
      <c r="AJ1422" s="1"/>
      <c r="AK1422" s="1"/>
      <c r="AN1422" s="1"/>
      <c r="AO1422" s="1"/>
      <c r="AP1422" s="1"/>
      <c r="AQ1422" s="1"/>
      <c r="AR1422" s="1"/>
    </row>
    <row r="1423" spans="28:44" ht="12.75">
      <c r="AB1423" s="1"/>
      <c r="AC1423" s="1"/>
      <c r="AD1423" s="1"/>
      <c r="AF1423" s="1"/>
      <c r="AG1423" s="1"/>
      <c r="AH1423" s="1"/>
      <c r="AI1423" s="1"/>
      <c r="AJ1423" s="1"/>
      <c r="AK1423" s="1"/>
      <c r="AN1423" s="1"/>
      <c r="AO1423" s="1"/>
      <c r="AP1423" s="1"/>
      <c r="AQ1423" s="1"/>
      <c r="AR1423" s="1"/>
    </row>
    <row r="1424" spans="28:44" ht="12.75">
      <c r="AB1424" s="1"/>
      <c r="AC1424" s="1"/>
      <c r="AD1424" s="1"/>
      <c r="AF1424" s="1"/>
      <c r="AG1424" s="1"/>
      <c r="AH1424" s="1"/>
      <c r="AI1424" s="1"/>
      <c r="AJ1424" s="1"/>
      <c r="AK1424" s="1"/>
      <c r="AN1424" s="1"/>
      <c r="AO1424" s="1"/>
      <c r="AP1424" s="1"/>
      <c r="AQ1424" s="1"/>
      <c r="AR1424" s="1"/>
    </row>
    <row r="1425" spans="28:44" ht="12.75">
      <c r="AB1425" s="1"/>
      <c r="AC1425" s="1"/>
      <c r="AD1425" s="1"/>
      <c r="AF1425" s="1"/>
      <c r="AG1425" s="1"/>
      <c r="AH1425" s="1"/>
      <c r="AI1425" s="1"/>
      <c r="AJ1425" s="1"/>
      <c r="AK1425" s="1"/>
      <c r="AN1425" s="1"/>
      <c r="AO1425" s="1"/>
      <c r="AP1425" s="1"/>
      <c r="AQ1425" s="1"/>
      <c r="AR1425" s="1"/>
    </row>
    <row r="1426" spans="28:44" ht="12.75">
      <c r="AB1426" s="1"/>
      <c r="AC1426" s="1"/>
      <c r="AD1426" s="1"/>
      <c r="AF1426" s="1"/>
      <c r="AG1426" s="1"/>
      <c r="AH1426" s="1"/>
      <c r="AI1426" s="1"/>
      <c r="AJ1426" s="1"/>
      <c r="AK1426" s="1"/>
      <c r="AN1426" s="1"/>
      <c r="AO1426" s="1"/>
      <c r="AP1426" s="1"/>
      <c r="AQ1426" s="1"/>
      <c r="AR1426" s="1"/>
    </row>
    <row r="1427" spans="28:44" ht="12.75">
      <c r="AB1427" s="1"/>
      <c r="AC1427" s="1"/>
      <c r="AD1427" s="1"/>
      <c r="AF1427" s="1"/>
      <c r="AG1427" s="1"/>
      <c r="AH1427" s="1"/>
      <c r="AI1427" s="1"/>
      <c r="AJ1427" s="1"/>
      <c r="AK1427" s="1"/>
      <c r="AN1427" s="1"/>
      <c r="AO1427" s="1"/>
      <c r="AP1427" s="1"/>
      <c r="AQ1427" s="1"/>
      <c r="AR1427" s="1"/>
    </row>
    <row r="1428" spans="28:44" ht="12.75">
      <c r="AB1428" s="1"/>
      <c r="AC1428" s="1"/>
      <c r="AD1428" s="1"/>
      <c r="AF1428" s="1"/>
      <c r="AG1428" s="1"/>
      <c r="AH1428" s="1"/>
      <c r="AI1428" s="1"/>
      <c r="AJ1428" s="1"/>
      <c r="AK1428" s="1"/>
      <c r="AN1428" s="1"/>
      <c r="AO1428" s="1"/>
      <c r="AP1428" s="1"/>
      <c r="AQ1428" s="1"/>
      <c r="AR1428" s="1"/>
    </row>
    <row r="1429" spans="28:44" ht="12.75">
      <c r="AB1429" s="1"/>
      <c r="AC1429" s="1"/>
      <c r="AD1429" s="1"/>
      <c r="AF1429" s="1"/>
      <c r="AG1429" s="1"/>
      <c r="AH1429" s="1"/>
      <c r="AI1429" s="1"/>
      <c r="AJ1429" s="1"/>
      <c r="AK1429" s="1"/>
      <c r="AN1429" s="1"/>
      <c r="AO1429" s="1"/>
      <c r="AP1429" s="1"/>
      <c r="AQ1429" s="1"/>
      <c r="AR1429" s="1"/>
    </row>
    <row r="1430" spans="28:44" ht="12.75">
      <c r="AB1430" s="1"/>
      <c r="AC1430" s="1"/>
      <c r="AD1430" s="1"/>
      <c r="AF1430" s="1"/>
      <c r="AG1430" s="1"/>
      <c r="AH1430" s="1"/>
      <c r="AI1430" s="1"/>
      <c r="AJ1430" s="1"/>
      <c r="AK1430" s="1"/>
      <c r="AN1430" s="1"/>
      <c r="AO1430" s="1"/>
      <c r="AP1430" s="1"/>
      <c r="AQ1430" s="1"/>
      <c r="AR1430" s="1"/>
    </row>
    <row r="1431" spans="28:44" ht="12.75">
      <c r="AB1431" s="1"/>
      <c r="AC1431" s="1"/>
      <c r="AD1431" s="1"/>
      <c r="AF1431" s="1"/>
      <c r="AG1431" s="1"/>
      <c r="AH1431" s="1"/>
      <c r="AI1431" s="1"/>
      <c r="AJ1431" s="1"/>
      <c r="AK1431" s="1"/>
      <c r="AN1431" s="1"/>
      <c r="AO1431" s="1"/>
      <c r="AP1431" s="1"/>
      <c r="AQ1431" s="1"/>
      <c r="AR1431" s="1"/>
    </row>
    <row r="1432" spans="28:44" ht="12.75">
      <c r="AB1432" s="1"/>
      <c r="AC1432" s="1"/>
      <c r="AD1432" s="1"/>
      <c r="AF1432" s="1"/>
      <c r="AG1432" s="1"/>
      <c r="AH1432" s="1"/>
      <c r="AI1432" s="1"/>
      <c r="AJ1432" s="1"/>
      <c r="AK1432" s="1"/>
      <c r="AN1432" s="1"/>
      <c r="AO1432" s="1"/>
      <c r="AP1432" s="1"/>
      <c r="AQ1432" s="1"/>
      <c r="AR1432" s="1"/>
    </row>
    <row r="1433" spans="28:44" ht="12.75">
      <c r="AB1433" s="1"/>
      <c r="AC1433" s="1"/>
      <c r="AD1433" s="1"/>
      <c r="AF1433" s="1"/>
      <c r="AG1433" s="1"/>
      <c r="AH1433" s="1"/>
      <c r="AI1433" s="1"/>
      <c r="AJ1433" s="1"/>
      <c r="AK1433" s="1"/>
      <c r="AN1433" s="1"/>
      <c r="AO1433" s="1"/>
      <c r="AP1433" s="1"/>
      <c r="AQ1433" s="1"/>
      <c r="AR1433" s="1"/>
    </row>
    <row r="1434" spans="28:44" ht="12.75">
      <c r="AB1434" s="1"/>
      <c r="AC1434" s="1"/>
      <c r="AD1434" s="1"/>
      <c r="AF1434" s="1"/>
      <c r="AG1434" s="1"/>
      <c r="AH1434" s="1"/>
      <c r="AI1434" s="1"/>
      <c r="AJ1434" s="1"/>
      <c r="AK1434" s="1"/>
      <c r="AN1434" s="1"/>
      <c r="AO1434" s="1"/>
      <c r="AP1434" s="1"/>
      <c r="AQ1434" s="1"/>
      <c r="AR1434" s="1"/>
    </row>
    <row r="1435" spans="28:44" ht="12.75">
      <c r="AB1435" s="1"/>
      <c r="AC1435" s="1"/>
      <c r="AD1435" s="1"/>
      <c r="AF1435" s="1"/>
      <c r="AG1435" s="1"/>
      <c r="AH1435" s="1"/>
      <c r="AI1435" s="1"/>
      <c r="AJ1435" s="1"/>
      <c r="AK1435" s="1"/>
      <c r="AN1435" s="1"/>
      <c r="AO1435" s="1"/>
      <c r="AP1435" s="1"/>
      <c r="AQ1435" s="1"/>
      <c r="AR1435" s="1"/>
    </row>
    <row r="1436" spans="28:44" ht="12.75">
      <c r="AB1436" s="1"/>
      <c r="AC1436" s="1"/>
      <c r="AD1436" s="1"/>
      <c r="AF1436" s="1"/>
      <c r="AG1436" s="1"/>
      <c r="AH1436" s="1"/>
      <c r="AI1436" s="1"/>
      <c r="AJ1436" s="1"/>
      <c r="AK1436" s="1"/>
      <c r="AN1436" s="1"/>
      <c r="AO1436" s="1"/>
      <c r="AP1436" s="1"/>
      <c r="AQ1436" s="1"/>
      <c r="AR1436" s="1"/>
    </row>
    <row r="1437" spans="28:44" ht="12.75">
      <c r="AB1437" s="1"/>
      <c r="AC1437" s="1"/>
      <c r="AD1437" s="1"/>
      <c r="AF1437" s="1"/>
      <c r="AG1437" s="1"/>
      <c r="AH1437" s="1"/>
      <c r="AI1437" s="1"/>
      <c r="AJ1437" s="1"/>
      <c r="AK1437" s="1"/>
      <c r="AN1437" s="1"/>
      <c r="AO1437" s="1"/>
      <c r="AP1437" s="1"/>
      <c r="AQ1437" s="1"/>
      <c r="AR1437" s="1"/>
    </row>
    <row r="1438" spans="28:44" ht="12.75">
      <c r="AB1438" s="1"/>
      <c r="AC1438" s="1"/>
      <c r="AD1438" s="1"/>
      <c r="AF1438" s="1"/>
      <c r="AG1438" s="1"/>
      <c r="AH1438" s="1"/>
      <c r="AI1438" s="1"/>
      <c r="AJ1438" s="1"/>
      <c r="AK1438" s="1"/>
      <c r="AN1438" s="1"/>
      <c r="AO1438" s="1"/>
      <c r="AP1438" s="1"/>
      <c r="AQ1438" s="1"/>
      <c r="AR1438" s="1"/>
    </row>
    <row r="1439" spans="28:44" ht="12.75">
      <c r="AB1439" s="1"/>
      <c r="AC1439" s="1"/>
      <c r="AD1439" s="1"/>
      <c r="AF1439" s="1"/>
      <c r="AG1439" s="1"/>
      <c r="AH1439" s="1"/>
      <c r="AI1439" s="1"/>
      <c r="AJ1439" s="1"/>
      <c r="AK1439" s="1"/>
      <c r="AN1439" s="1"/>
      <c r="AO1439" s="1"/>
      <c r="AP1439" s="1"/>
      <c r="AQ1439" s="1"/>
      <c r="AR1439" s="1"/>
    </row>
    <row r="1440" spans="28:44" ht="12.75">
      <c r="AB1440" s="1"/>
      <c r="AC1440" s="1"/>
      <c r="AD1440" s="1"/>
      <c r="AF1440" s="1"/>
      <c r="AG1440" s="1"/>
      <c r="AH1440" s="1"/>
      <c r="AI1440" s="1"/>
      <c r="AJ1440" s="1"/>
      <c r="AK1440" s="1"/>
      <c r="AN1440" s="1"/>
      <c r="AO1440" s="1"/>
      <c r="AP1440" s="1"/>
      <c r="AQ1440" s="1"/>
      <c r="AR1440" s="1"/>
    </row>
    <row r="1441" spans="28:44" ht="12.75">
      <c r="AB1441" s="1"/>
      <c r="AC1441" s="1"/>
      <c r="AD1441" s="1"/>
      <c r="AF1441" s="1"/>
      <c r="AG1441" s="1"/>
      <c r="AH1441" s="1"/>
      <c r="AI1441" s="1"/>
      <c r="AJ1441" s="1"/>
      <c r="AK1441" s="1"/>
      <c r="AN1441" s="1"/>
      <c r="AO1441" s="1"/>
      <c r="AP1441" s="1"/>
      <c r="AQ1441" s="1"/>
      <c r="AR1441" s="1"/>
    </row>
    <row r="1442" spans="28:44" ht="12.75">
      <c r="AB1442" s="1"/>
      <c r="AC1442" s="1"/>
      <c r="AD1442" s="1"/>
      <c r="AF1442" s="1"/>
      <c r="AG1442" s="1"/>
      <c r="AH1442" s="1"/>
      <c r="AI1442" s="1"/>
      <c r="AJ1442" s="1"/>
      <c r="AK1442" s="1"/>
      <c r="AN1442" s="1"/>
      <c r="AO1442" s="1"/>
      <c r="AP1442" s="1"/>
      <c r="AQ1442" s="1"/>
      <c r="AR1442" s="1"/>
    </row>
    <row r="1443" spans="28:44" ht="12.75">
      <c r="AB1443" s="1"/>
      <c r="AC1443" s="1"/>
      <c r="AD1443" s="1"/>
      <c r="AF1443" s="1"/>
      <c r="AG1443" s="1"/>
      <c r="AH1443" s="1"/>
      <c r="AI1443" s="1"/>
      <c r="AJ1443" s="1"/>
      <c r="AK1443" s="1"/>
      <c r="AN1443" s="1"/>
      <c r="AO1443" s="1"/>
      <c r="AP1443" s="1"/>
      <c r="AQ1443" s="1"/>
      <c r="AR1443" s="1"/>
    </row>
    <row r="1444" spans="28:44" ht="12.75">
      <c r="AB1444" s="1"/>
      <c r="AC1444" s="1"/>
      <c r="AD1444" s="1"/>
      <c r="AF1444" s="1"/>
      <c r="AG1444" s="1"/>
      <c r="AH1444" s="1"/>
      <c r="AI1444" s="1"/>
      <c r="AJ1444" s="1"/>
      <c r="AK1444" s="1"/>
      <c r="AN1444" s="1"/>
      <c r="AO1444" s="1"/>
      <c r="AP1444" s="1"/>
      <c r="AQ1444" s="1"/>
      <c r="AR1444" s="1"/>
    </row>
    <row r="1445" spans="28:44" ht="12.75">
      <c r="AB1445" s="1"/>
      <c r="AC1445" s="1"/>
      <c r="AD1445" s="1"/>
      <c r="AF1445" s="1"/>
      <c r="AG1445" s="1"/>
      <c r="AH1445" s="1"/>
      <c r="AI1445" s="1"/>
      <c r="AJ1445" s="1"/>
      <c r="AK1445" s="1"/>
      <c r="AN1445" s="1"/>
      <c r="AO1445" s="1"/>
      <c r="AP1445" s="1"/>
      <c r="AQ1445" s="1"/>
      <c r="AR1445" s="1"/>
    </row>
    <row r="1446" spans="28:44" ht="12.75">
      <c r="AB1446" s="1"/>
      <c r="AC1446" s="1"/>
      <c r="AD1446" s="1"/>
      <c r="AF1446" s="1"/>
      <c r="AG1446" s="1"/>
      <c r="AH1446" s="1"/>
      <c r="AI1446" s="1"/>
      <c r="AJ1446" s="1"/>
      <c r="AK1446" s="1"/>
      <c r="AN1446" s="1"/>
      <c r="AO1446" s="1"/>
      <c r="AP1446" s="1"/>
      <c r="AQ1446" s="1"/>
      <c r="AR1446" s="1"/>
    </row>
    <row r="1447" spans="28:44" ht="12.75">
      <c r="AB1447" s="1"/>
      <c r="AC1447" s="1"/>
      <c r="AD1447" s="1"/>
      <c r="AF1447" s="1"/>
      <c r="AG1447" s="1"/>
      <c r="AH1447" s="1"/>
      <c r="AI1447" s="1"/>
      <c r="AJ1447" s="1"/>
      <c r="AK1447" s="1"/>
      <c r="AN1447" s="1"/>
      <c r="AO1447" s="1"/>
      <c r="AP1447" s="1"/>
      <c r="AQ1447" s="1"/>
      <c r="AR1447" s="1"/>
    </row>
    <row r="1448" spans="28:44" ht="12.75">
      <c r="AB1448" s="1"/>
      <c r="AC1448" s="1"/>
      <c r="AD1448" s="1"/>
      <c r="AF1448" s="1"/>
      <c r="AG1448" s="1"/>
      <c r="AH1448" s="1"/>
      <c r="AI1448" s="1"/>
      <c r="AJ1448" s="1"/>
      <c r="AK1448" s="1"/>
      <c r="AN1448" s="1"/>
      <c r="AO1448" s="1"/>
      <c r="AP1448" s="1"/>
      <c r="AQ1448" s="1"/>
      <c r="AR1448" s="1"/>
    </row>
    <row r="1449" spans="28:44" ht="12.75">
      <c r="AB1449" s="1"/>
      <c r="AC1449" s="1"/>
      <c r="AD1449" s="1"/>
      <c r="AF1449" s="1"/>
      <c r="AG1449" s="1"/>
      <c r="AH1449" s="1"/>
      <c r="AI1449" s="1"/>
      <c r="AJ1449" s="1"/>
      <c r="AK1449" s="1"/>
      <c r="AN1449" s="1"/>
      <c r="AO1449" s="1"/>
      <c r="AP1449" s="1"/>
      <c r="AQ1449" s="1"/>
      <c r="AR1449" s="1"/>
    </row>
    <row r="1450" spans="28:44" ht="12.75">
      <c r="AB1450" s="1"/>
      <c r="AC1450" s="1"/>
      <c r="AD1450" s="1"/>
      <c r="AF1450" s="1"/>
      <c r="AG1450" s="1"/>
      <c r="AH1450" s="1"/>
      <c r="AI1450" s="1"/>
      <c r="AJ1450" s="1"/>
      <c r="AK1450" s="1"/>
      <c r="AN1450" s="1"/>
      <c r="AO1450" s="1"/>
      <c r="AP1450" s="1"/>
      <c r="AQ1450" s="1"/>
      <c r="AR1450" s="1"/>
    </row>
    <row r="1451" spans="28:44" ht="12.75">
      <c r="AB1451" s="1"/>
      <c r="AC1451" s="1"/>
      <c r="AD1451" s="1"/>
      <c r="AF1451" s="1"/>
      <c r="AG1451" s="1"/>
      <c r="AH1451" s="1"/>
      <c r="AI1451" s="1"/>
      <c r="AJ1451" s="1"/>
      <c r="AK1451" s="1"/>
      <c r="AN1451" s="1"/>
      <c r="AO1451" s="1"/>
      <c r="AP1451" s="1"/>
      <c r="AQ1451" s="1"/>
      <c r="AR1451" s="1"/>
    </row>
    <row r="1452" spans="28:44" ht="12.75">
      <c r="AB1452" s="1"/>
      <c r="AC1452" s="1"/>
      <c r="AD1452" s="1"/>
      <c r="AF1452" s="1"/>
      <c r="AG1452" s="1"/>
      <c r="AH1452" s="1"/>
      <c r="AI1452" s="1"/>
      <c r="AJ1452" s="1"/>
      <c r="AK1452" s="1"/>
      <c r="AN1452" s="1"/>
      <c r="AO1452" s="1"/>
      <c r="AP1452" s="1"/>
      <c r="AQ1452" s="1"/>
      <c r="AR1452" s="1"/>
    </row>
    <row r="1453" spans="28:44" ht="12.75">
      <c r="AB1453" s="1"/>
      <c r="AC1453" s="1"/>
      <c r="AD1453" s="1"/>
      <c r="AF1453" s="1"/>
      <c r="AG1453" s="1"/>
      <c r="AH1453" s="1"/>
      <c r="AI1453" s="1"/>
      <c r="AJ1453" s="1"/>
      <c r="AK1453" s="1"/>
      <c r="AN1453" s="1"/>
      <c r="AO1453" s="1"/>
      <c r="AP1453" s="1"/>
      <c r="AQ1453" s="1"/>
      <c r="AR1453" s="1"/>
    </row>
    <row r="1454" spans="28:44" ht="12.75">
      <c r="AB1454" s="1"/>
      <c r="AC1454" s="1"/>
      <c r="AD1454" s="1"/>
      <c r="AF1454" s="1"/>
      <c r="AG1454" s="1"/>
      <c r="AH1454" s="1"/>
      <c r="AI1454" s="1"/>
      <c r="AJ1454" s="1"/>
      <c r="AK1454" s="1"/>
      <c r="AN1454" s="1"/>
      <c r="AO1454" s="1"/>
      <c r="AP1454" s="1"/>
      <c r="AQ1454" s="1"/>
      <c r="AR1454" s="1"/>
    </row>
    <row r="1455" spans="28:44" ht="12.75">
      <c r="AB1455" s="1"/>
      <c r="AC1455" s="1"/>
      <c r="AD1455" s="1"/>
      <c r="AF1455" s="1"/>
      <c r="AG1455" s="1"/>
      <c r="AH1455" s="1"/>
      <c r="AI1455" s="1"/>
      <c r="AJ1455" s="1"/>
      <c r="AK1455" s="1"/>
      <c r="AN1455" s="1"/>
      <c r="AO1455" s="1"/>
      <c r="AP1455" s="1"/>
      <c r="AQ1455" s="1"/>
      <c r="AR1455" s="1"/>
    </row>
    <row r="1456" spans="28:44" ht="12.75">
      <c r="AB1456" s="1"/>
      <c r="AC1456" s="1"/>
      <c r="AD1456" s="1"/>
      <c r="AF1456" s="1"/>
      <c r="AG1456" s="1"/>
      <c r="AH1456" s="1"/>
      <c r="AI1456" s="1"/>
      <c r="AJ1456" s="1"/>
      <c r="AK1456" s="1"/>
      <c r="AN1456" s="1"/>
      <c r="AO1456" s="1"/>
      <c r="AP1456" s="1"/>
      <c r="AQ1456" s="1"/>
      <c r="AR1456" s="1"/>
    </row>
    <row r="1457" spans="28:44" ht="12.75">
      <c r="AB1457" s="1"/>
      <c r="AC1457" s="1"/>
      <c r="AD1457" s="1"/>
      <c r="AF1457" s="1"/>
      <c r="AG1457" s="1"/>
      <c r="AH1457" s="1"/>
      <c r="AI1457" s="1"/>
      <c r="AJ1457" s="1"/>
      <c r="AK1457" s="1"/>
      <c r="AN1457" s="1"/>
      <c r="AO1457" s="1"/>
      <c r="AP1457" s="1"/>
      <c r="AQ1457" s="1"/>
      <c r="AR1457" s="1"/>
    </row>
    <row r="1458" spans="28:44" ht="12.75">
      <c r="AB1458" s="1"/>
      <c r="AC1458" s="1"/>
      <c r="AD1458" s="1"/>
      <c r="AF1458" s="1"/>
      <c r="AG1458" s="1"/>
      <c r="AH1458" s="1"/>
      <c r="AI1458" s="1"/>
      <c r="AJ1458" s="1"/>
      <c r="AK1458" s="1"/>
      <c r="AN1458" s="1"/>
      <c r="AO1458" s="1"/>
      <c r="AP1458" s="1"/>
      <c r="AQ1458" s="1"/>
      <c r="AR1458" s="1"/>
    </row>
    <row r="1459" spans="28:44" ht="12.75">
      <c r="AB1459" s="1"/>
      <c r="AC1459" s="1"/>
      <c r="AD1459" s="1"/>
      <c r="AF1459" s="1"/>
      <c r="AG1459" s="1"/>
      <c r="AH1459" s="1"/>
      <c r="AI1459" s="1"/>
      <c r="AJ1459" s="1"/>
      <c r="AK1459" s="1"/>
      <c r="AN1459" s="1"/>
      <c r="AO1459" s="1"/>
      <c r="AP1459" s="1"/>
      <c r="AQ1459" s="1"/>
      <c r="AR1459" s="1"/>
    </row>
    <row r="1460" spans="28:44" ht="12.75">
      <c r="AB1460" s="1"/>
      <c r="AC1460" s="1"/>
      <c r="AD1460" s="1"/>
      <c r="AF1460" s="1"/>
      <c r="AG1460" s="1"/>
      <c r="AH1460" s="1"/>
      <c r="AI1460" s="1"/>
      <c r="AJ1460" s="1"/>
      <c r="AK1460" s="1"/>
      <c r="AN1460" s="1"/>
      <c r="AO1460" s="1"/>
      <c r="AP1460" s="1"/>
      <c r="AQ1460" s="1"/>
      <c r="AR1460" s="1"/>
    </row>
    <row r="1461" spans="28:44" ht="12.75">
      <c r="AB1461" s="1"/>
      <c r="AC1461" s="1"/>
      <c r="AD1461" s="1"/>
      <c r="AF1461" s="1"/>
      <c r="AG1461" s="1"/>
      <c r="AH1461" s="1"/>
      <c r="AI1461" s="1"/>
      <c r="AJ1461" s="1"/>
      <c r="AK1461" s="1"/>
      <c r="AN1461" s="1"/>
      <c r="AO1461" s="1"/>
      <c r="AP1461" s="1"/>
      <c r="AQ1461" s="1"/>
      <c r="AR1461" s="1"/>
    </row>
    <row r="1462" spans="28:44" ht="12.75">
      <c r="AB1462" s="1"/>
      <c r="AC1462" s="1"/>
      <c r="AD1462" s="1"/>
      <c r="AF1462" s="1"/>
      <c r="AG1462" s="1"/>
      <c r="AH1462" s="1"/>
      <c r="AI1462" s="1"/>
      <c r="AJ1462" s="1"/>
      <c r="AK1462" s="1"/>
      <c r="AN1462" s="1"/>
      <c r="AO1462" s="1"/>
      <c r="AP1462" s="1"/>
      <c r="AQ1462" s="1"/>
      <c r="AR1462" s="1"/>
    </row>
    <row r="1463" spans="28:44" ht="12.75">
      <c r="AB1463" s="1"/>
      <c r="AC1463" s="1"/>
      <c r="AD1463" s="1"/>
      <c r="AF1463" s="1"/>
      <c r="AG1463" s="1"/>
      <c r="AH1463" s="1"/>
      <c r="AI1463" s="1"/>
      <c r="AJ1463" s="1"/>
      <c r="AK1463" s="1"/>
      <c r="AN1463" s="1"/>
      <c r="AO1463" s="1"/>
      <c r="AP1463" s="1"/>
      <c r="AQ1463" s="1"/>
      <c r="AR1463" s="1"/>
    </row>
    <row r="1464" spans="28:44" ht="12.75">
      <c r="AB1464" s="1"/>
      <c r="AC1464" s="1"/>
      <c r="AD1464" s="1"/>
      <c r="AF1464" s="1"/>
      <c r="AG1464" s="1"/>
      <c r="AH1464" s="1"/>
      <c r="AI1464" s="1"/>
      <c r="AJ1464" s="1"/>
      <c r="AK1464" s="1"/>
      <c r="AN1464" s="1"/>
      <c r="AO1464" s="1"/>
      <c r="AP1464" s="1"/>
      <c r="AQ1464" s="1"/>
      <c r="AR1464" s="1"/>
    </row>
    <row r="1465" spans="28:44" ht="12.75">
      <c r="AB1465" s="1"/>
      <c r="AC1465" s="1"/>
      <c r="AD1465" s="1"/>
      <c r="AF1465" s="1"/>
      <c r="AG1465" s="1"/>
      <c r="AH1465" s="1"/>
      <c r="AI1465" s="1"/>
      <c r="AJ1465" s="1"/>
      <c r="AK1465" s="1"/>
      <c r="AN1465" s="1"/>
      <c r="AO1465" s="1"/>
      <c r="AP1465" s="1"/>
      <c r="AQ1465" s="1"/>
      <c r="AR1465" s="1"/>
    </row>
    <row r="1466" spans="28:44" ht="12.75">
      <c r="AB1466" s="1"/>
      <c r="AC1466" s="1"/>
      <c r="AD1466" s="1"/>
      <c r="AF1466" s="1"/>
      <c r="AG1466" s="1"/>
      <c r="AH1466" s="1"/>
      <c r="AI1466" s="1"/>
      <c r="AJ1466" s="1"/>
      <c r="AK1466" s="1"/>
      <c r="AN1466" s="1"/>
      <c r="AO1466" s="1"/>
      <c r="AP1466" s="1"/>
      <c r="AQ1466" s="1"/>
      <c r="AR1466" s="1"/>
    </row>
    <row r="1467" spans="28:44" ht="12.75">
      <c r="AB1467" s="1"/>
      <c r="AC1467" s="1"/>
      <c r="AD1467" s="1"/>
      <c r="AF1467" s="1"/>
      <c r="AG1467" s="1"/>
      <c r="AH1467" s="1"/>
      <c r="AI1467" s="1"/>
      <c r="AJ1467" s="1"/>
      <c r="AK1467" s="1"/>
      <c r="AN1467" s="1"/>
      <c r="AO1467" s="1"/>
      <c r="AP1467" s="1"/>
      <c r="AQ1467" s="1"/>
      <c r="AR1467" s="1"/>
    </row>
    <row r="1468" spans="28:44" ht="12.75">
      <c r="AB1468" s="1"/>
      <c r="AC1468" s="1"/>
      <c r="AD1468" s="1"/>
      <c r="AF1468" s="1"/>
      <c r="AG1468" s="1"/>
      <c r="AH1468" s="1"/>
      <c r="AI1468" s="1"/>
      <c r="AJ1468" s="1"/>
      <c r="AK1468" s="1"/>
      <c r="AN1468" s="1"/>
      <c r="AO1468" s="1"/>
      <c r="AP1468" s="1"/>
      <c r="AQ1468" s="1"/>
      <c r="AR1468" s="1"/>
    </row>
    <row r="1469" spans="28:44" ht="12.75">
      <c r="AB1469" s="1"/>
      <c r="AC1469" s="1"/>
      <c r="AD1469" s="1"/>
      <c r="AF1469" s="1"/>
      <c r="AG1469" s="1"/>
      <c r="AH1469" s="1"/>
      <c r="AI1469" s="1"/>
      <c r="AJ1469" s="1"/>
      <c r="AK1469" s="1"/>
      <c r="AN1469" s="1"/>
      <c r="AO1469" s="1"/>
      <c r="AP1469" s="1"/>
      <c r="AQ1469" s="1"/>
      <c r="AR1469" s="1"/>
    </row>
    <row r="1470" spans="28:44" ht="12.75">
      <c r="AB1470" s="1"/>
      <c r="AC1470" s="1"/>
      <c r="AD1470" s="1"/>
      <c r="AF1470" s="1"/>
      <c r="AG1470" s="1"/>
      <c r="AH1470" s="1"/>
      <c r="AI1470" s="1"/>
      <c r="AJ1470" s="1"/>
      <c r="AK1470" s="1"/>
      <c r="AN1470" s="1"/>
      <c r="AO1470" s="1"/>
      <c r="AP1470" s="1"/>
      <c r="AQ1470" s="1"/>
      <c r="AR1470" s="1"/>
    </row>
    <row r="1471" spans="28:44" ht="12.75">
      <c r="AB1471" s="1"/>
      <c r="AC1471" s="1"/>
      <c r="AD1471" s="1"/>
      <c r="AF1471" s="1"/>
      <c r="AG1471" s="1"/>
      <c r="AH1471" s="1"/>
      <c r="AI1471" s="1"/>
      <c r="AJ1471" s="1"/>
      <c r="AK1471" s="1"/>
      <c r="AN1471" s="1"/>
      <c r="AO1471" s="1"/>
      <c r="AP1471" s="1"/>
      <c r="AQ1471" s="1"/>
      <c r="AR1471" s="1"/>
    </row>
    <row r="1472" spans="28:44" ht="12.75">
      <c r="AB1472" s="1"/>
      <c r="AC1472" s="1"/>
      <c r="AD1472" s="1"/>
      <c r="AF1472" s="1"/>
      <c r="AG1472" s="1"/>
      <c r="AH1472" s="1"/>
      <c r="AI1472" s="1"/>
      <c r="AJ1472" s="1"/>
      <c r="AK1472" s="1"/>
      <c r="AN1472" s="1"/>
      <c r="AO1472" s="1"/>
      <c r="AP1472" s="1"/>
      <c r="AQ1472" s="1"/>
      <c r="AR1472" s="1"/>
    </row>
    <row r="1473" spans="28:44" ht="12.75">
      <c r="AB1473" s="1"/>
      <c r="AC1473" s="1"/>
      <c r="AD1473" s="1"/>
      <c r="AF1473" s="1"/>
      <c r="AG1473" s="1"/>
      <c r="AH1473" s="1"/>
      <c r="AI1473" s="1"/>
      <c r="AJ1473" s="1"/>
      <c r="AK1473" s="1"/>
      <c r="AN1473" s="1"/>
      <c r="AO1473" s="1"/>
      <c r="AP1473" s="1"/>
      <c r="AQ1473" s="1"/>
      <c r="AR1473" s="1"/>
    </row>
    <row r="1474" spans="28:44" ht="12.75">
      <c r="AB1474" s="1"/>
      <c r="AC1474" s="1"/>
      <c r="AD1474" s="1"/>
      <c r="AF1474" s="1"/>
      <c r="AG1474" s="1"/>
      <c r="AH1474" s="1"/>
      <c r="AI1474" s="1"/>
      <c r="AJ1474" s="1"/>
      <c r="AK1474" s="1"/>
      <c r="AN1474" s="1"/>
      <c r="AO1474" s="1"/>
      <c r="AP1474" s="1"/>
      <c r="AQ1474" s="1"/>
      <c r="AR1474" s="1"/>
    </row>
    <row r="1475" spans="28:44" ht="12.75">
      <c r="AB1475" s="1"/>
      <c r="AC1475" s="1"/>
      <c r="AD1475" s="1"/>
      <c r="AF1475" s="1"/>
      <c r="AG1475" s="1"/>
      <c r="AH1475" s="1"/>
      <c r="AI1475" s="1"/>
      <c r="AJ1475" s="1"/>
      <c r="AK1475" s="1"/>
      <c r="AN1475" s="1"/>
      <c r="AO1475" s="1"/>
      <c r="AP1475" s="1"/>
      <c r="AQ1475" s="1"/>
      <c r="AR1475" s="1"/>
    </row>
    <row r="1476" spans="28:44" ht="12.75">
      <c r="AB1476" s="1"/>
      <c r="AC1476" s="1"/>
      <c r="AD1476" s="1"/>
      <c r="AF1476" s="1"/>
      <c r="AG1476" s="1"/>
      <c r="AH1476" s="1"/>
      <c r="AI1476" s="1"/>
      <c r="AJ1476" s="1"/>
      <c r="AK1476" s="1"/>
      <c r="AN1476" s="1"/>
      <c r="AO1476" s="1"/>
      <c r="AP1476" s="1"/>
      <c r="AQ1476" s="1"/>
      <c r="AR1476" s="1"/>
    </row>
    <row r="1477" spans="28:44" ht="12.75">
      <c r="AB1477" s="1"/>
      <c r="AC1477" s="1"/>
      <c r="AD1477" s="1"/>
      <c r="AF1477" s="1"/>
      <c r="AG1477" s="1"/>
      <c r="AH1477" s="1"/>
      <c r="AI1477" s="1"/>
      <c r="AJ1477" s="1"/>
      <c r="AK1477" s="1"/>
      <c r="AN1477" s="1"/>
      <c r="AO1477" s="1"/>
      <c r="AP1477" s="1"/>
      <c r="AQ1477" s="1"/>
      <c r="AR1477" s="1"/>
    </row>
    <row r="1478" spans="28:44" ht="12.75">
      <c r="AB1478" s="1"/>
      <c r="AC1478" s="1"/>
      <c r="AD1478" s="1"/>
      <c r="AF1478" s="1"/>
      <c r="AG1478" s="1"/>
      <c r="AH1478" s="1"/>
      <c r="AI1478" s="1"/>
      <c r="AJ1478" s="1"/>
      <c r="AK1478" s="1"/>
      <c r="AN1478" s="1"/>
      <c r="AO1478" s="1"/>
      <c r="AP1478" s="1"/>
      <c r="AQ1478" s="1"/>
      <c r="AR1478" s="1"/>
    </row>
    <row r="1479" spans="28:44" ht="12.75">
      <c r="AB1479" s="1"/>
      <c r="AC1479" s="1"/>
      <c r="AD1479" s="1"/>
      <c r="AF1479" s="1"/>
      <c r="AG1479" s="1"/>
      <c r="AH1479" s="1"/>
      <c r="AI1479" s="1"/>
      <c r="AJ1479" s="1"/>
      <c r="AK1479" s="1"/>
      <c r="AN1479" s="1"/>
      <c r="AO1479" s="1"/>
      <c r="AP1479" s="1"/>
      <c r="AQ1479" s="1"/>
      <c r="AR1479" s="1"/>
    </row>
    <row r="1480" spans="28:44" ht="12.75">
      <c r="AB1480" s="1"/>
      <c r="AC1480" s="1"/>
      <c r="AD1480" s="1"/>
      <c r="AF1480" s="1"/>
      <c r="AG1480" s="1"/>
      <c r="AH1480" s="1"/>
      <c r="AI1480" s="1"/>
      <c r="AJ1480" s="1"/>
      <c r="AK1480" s="1"/>
      <c r="AN1480" s="1"/>
      <c r="AO1480" s="1"/>
      <c r="AP1480" s="1"/>
      <c r="AQ1480" s="1"/>
      <c r="AR1480" s="1"/>
    </row>
    <row r="1481" spans="28:44" ht="12.75">
      <c r="AB1481" s="1"/>
      <c r="AC1481" s="1"/>
      <c r="AD1481" s="1"/>
      <c r="AF1481" s="1"/>
      <c r="AG1481" s="1"/>
      <c r="AH1481" s="1"/>
      <c r="AI1481" s="1"/>
      <c r="AJ1481" s="1"/>
      <c r="AK1481" s="1"/>
      <c r="AN1481" s="1"/>
      <c r="AO1481" s="1"/>
      <c r="AP1481" s="1"/>
      <c r="AQ1481" s="1"/>
      <c r="AR1481" s="1"/>
    </row>
    <row r="1482" spans="28:44" ht="12.75">
      <c r="AB1482" s="1"/>
      <c r="AC1482" s="1"/>
      <c r="AD1482" s="1"/>
      <c r="AF1482" s="1"/>
      <c r="AG1482" s="1"/>
      <c r="AH1482" s="1"/>
      <c r="AI1482" s="1"/>
      <c r="AJ1482" s="1"/>
      <c r="AK1482" s="1"/>
      <c r="AN1482" s="1"/>
      <c r="AO1482" s="1"/>
      <c r="AP1482" s="1"/>
      <c r="AQ1482" s="1"/>
      <c r="AR1482" s="1"/>
    </row>
    <row r="1483" spans="28:44" ht="12.75">
      <c r="AB1483" s="1"/>
      <c r="AC1483" s="1"/>
      <c r="AD1483" s="1"/>
      <c r="AF1483" s="1"/>
      <c r="AG1483" s="1"/>
      <c r="AH1483" s="1"/>
      <c r="AI1483" s="1"/>
      <c r="AJ1483" s="1"/>
      <c r="AK1483" s="1"/>
      <c r="AN1483" s="1"/>
      <c r="AO1483" s="1"/>
      <c r="AP1483" s="1"/>
      <c r="AQ1483" s="1"/>
      <c r="AR1483" s="1"/>
    </row>
    <row r="1484" spans="28:44" ht="12.75">
      <c r="AB1484" s="1"/>
      <c r="AC1484" s="1"/>
      <c r="AD1484" s="1"/>
      <c r="AF1484" s="1"/>
      <c r="AG1484" s="1"/>
      <c r="AH1484" s="1"/>
      <c r="AI1484" s="1"/>
      <c r="AJ1484" s="1"/>
      <c r="AK1484" s="1"/>
      <c r="AN1484" s="1"/>
      <c r="AO1484" s="1"/>
      <c r="AP1484" s="1"/>
      <c r="AQ1484" s="1"/>
      <c r="AR1484" s="1"/>
    </row>
    <row r="1485" spans="28:44" ht="12.75">
      <c r="AB1485" s="1"/>
      <c r="AC1485" s="1"/>
      <c r="AD1485" s="1"/>
      <c r="AF1485" s="1"/>
      <c r="AG1485" s="1"/>
      <c r="AH1485" s="1"/>
      <c r="AI1485" s="1"/>
      <c r="AJ1485" s="1"/>
      <c r="AK1485" s="1"/>
      <c r="AN1485" s="1"/>
      <c r="AO1485" s="1"/>
      <c r="AP1485" s="1"/>
      <c r="AQ1485" s="1"/>
      <c r="AR1485" s="1"/>
    </row>
    <row r="1486" spans="28:44" ht="12.75">
      <c r="AB1486" s="1"/>
      <c r="AC1486" s="1"/>
      <c r="AD1486" s="1"/>
      <c r="AF1486" s="1"/>
      <c r="AG1486" s="1"/>
      <c r="AH1486" s="1"/>
      <c r="AI1486" s="1"/>
      <c r="AJ1486" s="1"/>
      <c r="AK1486" s="1"/>
      <c r="AN1486" s="1"/>
      <c r="AO1486" s="1"/>
      <c r="AP1486" s="1"/>
      <c r="AQ1486" s="1"/>
      <c r="AR1486" s="1"/>
    </row>
    <row r="1487" spans="28:44" ht="12.75">
      <c r="AB1487" s="1"/>
      <c r="AC1487" s="1"/>
      <c r="AD1487" s="1"/>
      <c r="AF1487" s="1"/>
      <c r="AG1487" s="1"/>
      <c r="AH1487" s="1"/>
      <c r="AI1487" s="1"/>
      <c r="AJ1487" s="1"/>
      <c r="AK1487" s="1"/>
      <c r="AN1487" s="1"/>
      <c r="AO1487" s="1"/>
      <c r="AP1487" s="1"/>
      <c r="AQ1487" s="1"/>
      <c r="AR1487" s="1"/>
    </row>
    <row r="1488" spans="28:44" ht="12.75">
      <c r="AB1488" s="1"/>
      <c r="AC1488" s="1"/>
      <c r="AD1488" s="1"/>
      <c r="AF1488" s="1"/>
      <c r="AG1488" s="1"/>
      <c r="AH1488" s="1"/>
      <c r="AI1488" s="1"/>
      <c r="AJ1488" s="1"/>
      <c r="AK1488" s="1"/>
      <c r="AN1488" s="1"/>
      <c r="AO1488" s="1"/>
      <c r="AP1488" s="1"/>
      <c r="AQ1488" s="1"/>
      <c r="AR1488" s="1"/>
    </row>
    <row r="1489" spans="28:44" ht="12.75">
      <c r="AB1489" s="1"/>
      <c r="AC1489" s="1"/>
      <c r="AD1489" s="1"/>
      <c r="AF1489" s="1"/>
      <c r="AG1489" s="1"/>
      <c r="AH1489" s="1"/>
      <c r="AI1489" s="1"/>
      <c r="AJ1489" s="1"/>
      <c r="AK1489" s="1"/>
      <c r="AN1489" s="1"/>
      <c r="AO1489" s="1"/>
      <c r="AP1489" s="1"/>
      <c r="AQ1489" s="1"/>
      <c r="AR1489" s="1"/>
    </row>
    <row r="1490" spans="28:44" ht="12.75">
      <c r="AB1490" s="1"/>
      <c r="AC1490" s="1"/>
      <c r="AD1490" s="1"/>
      <c r="AF1490" s="1"/>
      <c r="AG1490" s="1"/>
      <c r="AH1490" s="1"/>
      <c r="AI1490" s="1"/>
      <c r="AJ1490" s="1"/>
      <c r="AK1490" s="1"/>
      <c r="AN1490" s="1"/>
      <c r="AO1490" s="1"/>
      <c r="AP1490" s="1"/>
      <c r="AQ1490" s="1"/>
      <c r="AR1490" s="1"/>
    </row>
    <row r="1491" spans="28:44" ht="12.75">
      <c r="AB1491" s="1"/>
      <c r="AC1491" s="1"/>
      <c r="AD1491" s="1"/>
      <c r="AF1491" s="1"/>
      <c r="AG1491" s="1"/>
      <c r="AH1491" s="1"/>
      <c r="AI1491" s="1"/>
      <c r="AJ1491" s="1"/>
      <c r="AK1491" s="1"/>
      <c r="AN1491" s="1"/>
      <c r="AO1491" s="1"/>
      <c r="AP1491" s="1"/>
      <c r="AQ1491" s="1"/>
      <c r="AR1491" s="1"/>
    </row>
    <row r="1492" spans="28:44" ht="12.75">
      <c r="AB1492" s="1"/>
      <c r="AC1492" s="1"/>
      <c r="AD1492" s="1"/>
      <c r="AF1492" s="1"/>
      <c r="AG1492" s="1"/>
      <c r="AH1492" s="1"/>
      <c r="AI1492" s="1"/>
      <c r="AJ1492" s="1"/>
      <c r="AK1492" s="1"/>
      <c r="AN1492" s="1"/>
      <c r="AO1492" s="1"/>
      <c r="AP1492" s="1"/>
      <c r="AQ1492" s="1"/>
      <c r="AR1492" s="1"/>
    </row>
    <row r="1493" spans="28:44" ht="12.75">
      <c r="AB1493" s="1"/>
      <c r="AC1493" s="1"/>
      <c r="AD1493" s="1"/>
      <c r="AF1493" s="1"/>
      <c r="AG1493" s="1"/>
      <c r="AH1493" s="1"/>
      <c r="AI1493" s="1"/>
      <c r="AJ1493" s="1"/>
      <c r="AK1493" s="1"/>
      <c r="AN1493" s="1"/>
      <c r="AO1493" s="1"/>
      <c r="AP1493" s="1"/>
      <c r="AQ1493" s="1"/>
      <c r="AR1493" s="1"/>
    </row>
    <row r="1494" spans="28:44" ht="12.75">
      <c r="AB1494" s="1"/>
      <c r="AC1494" s="1"/>
      <c r="AD1494" s="1"/>
      <c r="AF1494" s="1"/>
      <c r="AG1494" s="1"/>
      <c r="AH1494" s="1"/>
      <c r="AI1494" s="1"/>
      <c r="AJ1494" s="1"/>
      <c r="AK1494" s="1"/>
      <c r="AN1494" s="1"/>
      <c r="AO1494" s="1"/>
      <c r="AP1494" s="1"/>
      <c r="AQ1494" s="1"/>
      <c r="AR1494" s="1"/>
    </row>
    <row r="1495" spans="28:44" ht="12.75">
      <c r="AB1495" s="1"/>
      <c r="AC1495" s="1"/>
      <c r="AD1495" s="1"/>
      <c r="AF1495" s="1"/>
      <c r="AG1495" s="1"/>
      <c r="AH1495" s="1"/>
      <c r="AI1495" s="1"/>
      <c r="AJ1495" s="1"/>
      <c r="AK1495" s="1"/>
      <c r="AN1495" s="1"/>
      <c r="AO1495" s="1"/>
      <c r="AP1495" s="1"/>
      <c r="AQ1495" s="1"/>
      <c r="AR1495" s="1"/>
    </row>
    <row r="1496" spans="28:44" ht="12.75">
      <c r="AB1496" s="1"/>
      <c r="AC1496" s="1"/>
      <c r="AD1496" s="1"/>
      <c r="AF1496" s="1"/>
      <c r="AG1496" s="1"/>
      <c r="AH1496" s="1"/>
      <c r="AI1496" s="1"/>
      <c r="AJ1496" s="1"/>
      <c r="AK1496" s="1"/>
      <c r="AN1496" s="1"/>
      <c r="AO1496" s="1"/>
      <c r="AP1496" s="1"/>
      <c r="AQ1496" s="1"/>
      <c r="AR1496" s="1"/>
    </row>
    <row r="1497" spans="28:44" ht="12.75">
      <c r="AB1497" s="1"/>
      <c r="AC1497" s="1"/>
      <c r="AD1497" s="1"/>
      <c r="AF1497" s="1"/>
      <c r="AG1497" s="1"/>
      <c r="AH1497" s="1"/>
      <c r="AI1497" s="1"/>
      <c r="AJ1497" s="1"/>
      <c r="AK1497" s="1"/>
      <c r="AN1497" s="1"/>
      <c r="AO1497" s="1"/>
      <c r="AP1497" s="1"/>
      <c r="AQ1497" s="1"/>
      <c r="AR1497" s="1"/>
    </row>
    <row r="1498" spans="28:44" ht="12.75">
      <c r="AB1498" s="1"/>
      <c r="AC1498" s="1"/>
      <c r="AD1498" s="1"/>
      <c r="AF1498" s="1"/>
      <c r="AG1498" s="1"/>
      <c r="AH1498" s="1"/>
      <c r="AI1498" s="1"/>
      <c r="AJ1498" s="1"/>
      <c r="AK1498" s="1"/>
      <c r="AN1498" s="1"/>
      <c r="AO1498" s="1"/>
      <c r="AP1498" s="1"/>
      <c r="AQ1498" s="1"/>
      <c r="AR1498" s="1"/>
    </row>
    <row r="1499" spans="28:44" ht="12.75">
      <c r="AB1499" s="1"/>
      <c r="AC1499" s="1"/>
      <c r="AD1499" s="1"/>
      <c r="AF1499" s="1"/>
      <c r="AG1499" s="1"/>
      <c r="AH1499" s="1"/>
      <c r="AI1499" s="1"/>
      <c r="AJ1499" s="1"/>
      <c r="AK1499" s="1"/>
      <c r="AN1499" s="1"/>
      <c r="AO1499" s="1"/>
      <c r="AP1499" s="1"/>
      <c r="AQ1499" s="1"/>
      <c r="AR1499" s="1"/>
    </row>
    <row r="1500" spans="28:44" ht="12.75">
      <c r="AB1500" s="1"/>
      <c r="AC1500" s="1"/>
      <c r="AD1500" s="1"/>
      <c r="AF1500" s="1"/>
      <c r="AG1500" s="1"/>
      <c r="AH1500" s="1"/>
      <c r="AI1500" s="1"/>
      <c r="AJ1500" s="1"/>
      <c r="AK1500" s="1"/>
      <c r="AN1500" s="1"/>
      <c r="AO1500" s="1"/>
      <c r="AP1500" s="1"/>
      <c r="AQ1500" s="1"/>
      <c r="AR1500" s="1"/>
    </row>
    <row r="1501" spans="28:44" ht="12.75">
      <c r="AB1501" s="1"/>
      <c r="AC1501" s="1"/>
      <c r="AD1501" s="1"/>
      <c r="AF1501" s="1"/>
      <c r="AG1501" s="1"/>
      <c r="AH1501" s="1"/>
      <c r="AI1501" s="1"/>
      <c r="AJ1501" s="1"/>
      <c r="AK1501" s="1"/>
      <c r="AN1501" s="1"/>
      <c r="AO1501" s="1"/>
      <c r="AP1501" s="1"/>
      <c r="AQ1501" s="1"/>
      <c r="AR1501" s="1"/>
    </row>
    <row r="1502" spans="28:44" ht="12.75">
      <c r="AB1502" s="1"/>
      <c r="AC1502" s="1"/>
      <c r="AD1502" s="1"/>
      <c r="AF1502" s="1"/>
      <c r="AG1502" s="1"/>
      <c r="AH1502" s="1"/>
      <c r="AI1502" s="1"/>
      <c r="AJ1502" s="1"/>
      <c r="AK1502" s="1"/>
      <c r="AN1502" s="1"/>
      <c r="AO1502" s="1"/>
      <c r="AP1502" s="1"/>
      <c r="AQ1502" s="1"/>
      <c r="AR1502" s="1"/>
    </row>
    <row r="1503" spans="28:44" ht="12.75">
      <c r="AB1503" s="1"/>
      <c r="AC1503" s="1"/>
      <c r="AD1503" s="1"/>
      <c r="AF1503" s="1"/>
      <c r="AG1503" s="1"/>
      <c r="AH1503" s="1"/>
      <c r="AI1503" s="1"/>
      <c r="AJ1503" s="1"/>
      <c r="AK1503" s="1"/>
      <c r="AN1503" s="1"/>
      <c r="AO1503" s="1"/>
      <c r="AP1503" s="1"/>
      <c r="AQ1503" s="1"/>
      <c r="AR1503" s="1"/>
    </row>
    <row r="1504" spans="28:44" ht="12.75">
      <c r="AB1504" s="1"/>
      <c r="AC1504" s="1"/>
      <c r="AD1504" s="1"/>
      <c r="AF1504" s="1"/>
      <c r="AG1504" s="1"/>
      <c r="AH1504" s="1"/>
      <c r="AI1504" s="1"/>
      <c r="AJ1504" s="1"/>
      <c r="AK1504" s="1"/>
      <c r="AN1504" s="1"/>
      <c r="AO1504" s="1"/>
      <c r="AP1504" s="1"/>
      <c r="AQ1504" s="1"/>
      <c r="AR1504" s="1"/>
    </row>
    <row r="1505" spans="28:44" ht="12.75">
      <c r="AB1505" s="1"/>
      <c r="AC1505" s="1"/>
      <c r="AD1505" s="1"/>
      <c r="AF1505" s="1"/>
      <c r="AG1505" s="1"/>
      <c r="AH1505" s="1"/>
      <c r="AI1505" s="1"/>
      <c r="AJ1505" s="1"/>
      <c r="AK1505" s="1"/>
      <c r="AN1505" s="1"/>
      <c r="AO1505" s="1"/>
      <c r="AP1505" s="1"/>
      <c r="AQ1505" s="1"/>
      <c r="AR1505" s="1"/>
    </row>
    <row r="1506" spans="28:44" ht="12.75">
      <c r="AB1506" s="1"/>
      <c r="AC1506" s="1"/>
      <c r="AD1506" s="1"/>
      <c r="AF1506" s="1"/>
      <c r="AG1506" s="1"/>
      <c r="AH1506" s="1"/>
      <c r="AI1506" s="1"/>
      <c r="AJ1506" s="1"/>
      <c r="AK1506" s="1"/>
      <c r="AN1506" s="1"/>
      <c r="AO1506" s="1"/>
      <c r="AP1506" s="1"/>
      <c r="AQ1506" s="1"/>
      <c r="AR1506" s="1"/>
    </row>
    <row r="1507" spans="28:44" ht="12.75">
      <c r="AB1507" s="1"/>
      <c r="AC1507" s="1"/>
      <c r="AD1507" s="1"/>
      <c r="AF1507" s="1"/>
      <c r="AG1507" s="1"/>
      <c r="AH1507" s="1"/>
      <c r="AI1507" s="1"/>
      <c r="AJ1507" s="1"/>
      <c r="AK1507" s="1"/>
      <c r="AN1507" s="1"/>
      <c r="AO1507" s="1"/>
      <c r="AP1507" s="1"/>
      <c r="AQ1507" s="1"/>
      <c r="AR1507" s="1"/>
    </row>
    <row r="1508" spans="28:44" ht="12.75">
      <c r="AB1508" s="1"/>
      <c r="AC1508" s="1"/>
      <c r="AD1508" s="1"/>
      <c r="AF1508" s="1"/>
      <c r="AG1508" s="1"/>
      <c r="AH1508" s="1"/>
      <c r="AI1508" s="1"/>
      <c r="AJ1508" s="1"/>
      <c r="AK1508" s="1"/>
      <c r="AN1508" s="1"/>
      <c r="AO1508" s="1"/>
      <c r="AP1508" s="1"/>
      <c r="AQ1508" s="1"/>
      <c r="AR1508" s="1"/>
    </row>
    <row r="1509" spans="28:44" ht="12.75">
      <c r="AB1509" s="1"/>
      <c r="AC1509" s="1"/>
      <c r="AD1509" s="1"/>
      <c r="AF1509" s="1"/>
      <c r="AG1509" s="1"/>
      <c r="AH1509" s="1"/>
      <c r="AI1509" s="1"/>
      <c r="AJ1509" s="1"/>
      <c r="AK1509" s="1"/>
      <c r="AN1509" s="1"/>
      <c r="AO1509" s="1"/>
      <c r="AP1509" s="1"/>
      <c r="AQ1509" s="1"/>
      <c r="AR1509" s="1"/>
    </row>
    <row r="1510" spans="28:44" ht="12.75">
      <c r="AB1510" s="1"/>
      <c r="AC1510" s="1"/>
      <c r="AD1510" s="1"/>
      <c r="AF1510" s="1"/>
      <c r="AG1510" s="1"/>
      <c r="AH1510" s="1"/>
      <c r="AI1510" s="1"/>
      <c r="AJ1510" s="1"/>
      <c r="AK1510" s="1"/>
      <c r="AN1510" s="1"/>
      <c r="AO1510" s="1"/>
      <c r="AP1510" s="1"/>
      <c r="AQ1510" s="1"/>
      <c r="AR1510" s="1"/>
    </row>
    <row r="1511" spans="28:44" ht="12.75">
      <c r="AB1511" s="1"/>
      <c r="AC1511" s="1"/>
      <c r="AD1511" s="1"/>
      <c r="AF1511" s="1"/>
      <c r="AG1511" s="1"/>
      <c r="AH1511" s="1"/>
      <c r="AI1511" s="1"/>
      <c r="AJ1511" s="1"/>
      <c r="AK1511" s="1"/>
      <c r="AN1511" s="1"/>
      <c r="AO1511" s="1"/>
      <c r="AP1511" s="1"/>
      <c r="AQ1511" s="1"/>
      <c r="AR1511" s="1"/>
    </row>
    <row r="1512" spans="28:44" ht="12.75">
      <c r="AB1512" s="1"/>
      <c r="AC1512" s="1"/>
      <c r="AD1512" s="1"/>
      <c r="AF1512" s="1"/>
      <c r="AG1512" s="1"/>
      <c r="AH1512" s="1"/>
      <c r="AI1512" s="1"/>
      <c r="AJ1512" s="1"/>
      <c r="AK1512" s="1"/>
      <c r="AN1512" s="1"/>
      <c r="AO1512" s="1"/>
      <c r="AP1512" s="1"/>
      <c r="AQ1512" s="1"/>
      <c r="AR1512" s="1"/>
    </row>
    <row r="1513" spans="28:44" ht="12.75">
      <c r="AB1513" s="1"/>
      <c r="AC1513" s="1"/>
      <c r="AD1513" s="1"/>
      <c r="AF1513" s="1"/>
      <c r="AG1513" s="1"/>
      <c r="AH1513" s="1"/>
      <c r="AI1513" s="1"/>
      <c r="AJ1513" s="1"/>
      <c r="AK1513" s="1"/>
      <c r="AN1513" s="1"/>
      <c r="AO1513" s="1"/>
      <c r="AP1513" s="1"/>
      <c r="AQ1513" s="1"/>
      <c r="AR1513" s="1"/>
    </row>
    <row r="1514" spans="28:44" ht="12.75">
      <c r="AB1514" s="1"/>
      <c r="AC1514" s="1"/>
      <c r="AD1514" s="1"/>
      <c r="AF1514" s="1"/>
      <c r="AG1514" s="1"/>
      <c r="AH1514" s="1"/>
      <c r="AI1514" s="1"/>
      <c r="AJ1514" s="1"/>
      <c r="AK1514" s="1"/>
      <c r="AN1514" s="1"/>
      <c r="AO1514" s="1"/>
      <c r="AP1514" s="1"/>
      <c r="AQ1514" s="1"/>
      <c r="AR1514" s="1"/>
    </row>
    <row r="1515" spans="28:44" ht="12.75">
      <c r="AB1515" s="1"/>
      <c r="AC1515" s="1"/>
      <c r="AD1515" s="1"/>
      <c r="AF1515" s="1"/>
      <c r="AG1515" s="1"/>
      <c r="AH1515" s="1"/>
      <c r="AI1515" s="1"/>
      <c r="AJ1515" s="1"/>
      <c r="AK1515" s="1"/>
      <c r="AN1515" s="1"/>
      <c r="AO1515" s="1"/>
      <c r="AP1515" s="1"/>
      <c r="AQ1515" s="1"/>
      <c r="AR1515" s="1"/>
    </row>
    <row r="1516" spans="28:44" ht="12.75">
      <c r="AB1516" s="1"/>
      <c r="AC1516" s="1"/>
      <c r="AD1516" s="1"/>
      <c r="AF1516" s="1"/>
      <c r="AG1516" s="1"/>
      <c r="AH1516" s="1"/>
      <c r="AI1516" s="1"/>
      <c r="AJ1516" s="1"/>
      <c r="AK1516" s="1"/>
      <c r="AN1516" s="1"/>
      <c r="AO1516" s="1"/>
      <c r="AP1516" s="1"/>
      <c r="AQ1516" s="1"/>
      <c r="AR1516" s="1"/>
    </row>
    <row r="1517" spans="28:44" ht="12.75">
      <c r="AB1517" s="1"/>
      <c r="AC1517" s="1"/>
      <c r="AD1517" s="1"/>
      <c r="AF1517" s="1"/>
      <c r="AG1517" s="1"/>
      <c r="AH1517" s="1"/>
      <c r="AI1517" s="1"/>
      <c r="AJ1517" s="1"/>
      <c r="AK1517" s="1"/>
      <c r="AN1517" s="1"/>
      <c r="AO1517" s="1"/>
      <c r="AP1517" s="1"/>
      <c r="AQ1517" s="1"/>
      <c r="AR1517" s="1"/>
    </row>
    <row r="1518" spans="28:44" ht="12.75">
      <c r="AB1518" s="1"/>
      <c r="AC1518" s="1"/>
      <c r="AD1518" s="1"/>
      <c r="AF1518" s="1"/>
      <c r="AG1518" s="1"/>
      <c r="AH1518" s="1"/>
      <c r="AI1518" s="1"/>
      <c r="AJ1518" s="1"/>
      <c r="AK1518" s="1"/>
      <c r="AN1518" s="1"/>
      <c r="AO1518" s="1"/>
      <c r="AP1518" s="1"/>
      <c r="AQ1518" s="1"/>
      <c r="AR1518" s="1"/>
    </row>
    <row r="1519" spans="28:44" ht="12.75">
      <c r="AB1519" s="1"/>
      <c r="AC1519" s="1"/>
      <c r="AD1519" s="1"/>
      <c r="AF1519" s="1"/>
      <c r="AG1519" s="1"/>
      <c r="AH1519" s="1"/>
      <c r="AI1519" s="1"/>
      <c r="AJ1519" s="1"/>
      <c r="AK1519" s="1"/>
      <c r="AN1519" s="1"/>
      <c r="AO1519" s="1"/>
      <c r="AP1519" s="1"/>
      <c r="AQ1519" s="1"/>
      <c r="AR1519" s="1"/>
    </row>
    <row r="1520" spans="28:44" ht="12.75">
      <c r="AB1520" s="1"/>
      <c r="AC1520" s="1"/>
      <c r="AD1520" s="1"/>
      <c r="AF1520" s="1"/>
      <c r="AG1520" s="1"/>
      <c r="AH1520" s="1"/>
      <c r="AI1520" s="1"/>
      <c r="AJ1520" s="1"/>
      <c r="AK1520" s="1"/>
      <c r="AN1520" s="1"/>
      <c r="AO1520" s="1"/>
      <c r="AP1520" s="1"/>
      <c r="AQ1520" s="1"/>
      <c r="AR1520" s="1"/>
    </row>
    <row r="1521" spans="28:44" ht="12.75">
      <c r="AB1521" s="1"/>
      <c r="AC1521" s="1"/>
      <c r="AD1521" s="1"/>
      <c r="AF1521" s="1"/>
      <c r="AG1521" s="1"/>
      <c r="AH1521" s="1"/>
      <c r="AI1521" s="1"/>
      <c r="AJ1521" s="1"/>
      <c r="AK1521" s="1"/>
      <c r="AN1521" s="1"/>
      <c r="AO1521" s="1"/>
      <c r="AP1521" s="1"/>
      <c r="AQ1521" s="1"/>
      <c r="AR1521" s="1"/>
    </row>
    <row r="1522" spans="28:44" ht="12.75">
      <c r="AB1522" s="1"/>
      <c r="AC1522" s="1"/>
      <c r="AD1522" s="1"/>
      <c r="AF1522" s="1"/>
      <c r="AG1522" s="1"/>
      <c r="AH1522" s="1"/>
      <c r="AI1522" s="1"/>
      <c r="AJ1522" s="1"/>
      <c r="AK1522" s="1"/>
      <c r="AN1522" s="1"/>
      <c r="AO1522" s="1"/>
      <c r="AP1522" s="1"/>
      <c r="AQ1522" s="1"/>
      <c r="AR1522" s="1"/>
    </row>
    <row r="1523" spans="28:44" ht="12.75">
      <c r="AB1523" s="1"/>
      <c r="AC1523" s="1"/>
      <c r="AD1523" s="1"/>
      <c r="AF1523" s="1"/>
      <c r="AG1523" s="1"/>
      <c r="AH1523" s="1"/>
      <c r="AI1523" s="1"/>
      <c r="AJ1523" s="1"/>
      <c r="AK1523" s="1"/>
      <c r="AN1523" s="1"/>
      <c r="AO1523" s="1"/>
      <c r="AP1523" s="1"/>
      <c r="AQ1523" s="1"/>
      <c r="AR1523" s="1"/>
    </row>
    <row r="1524" spans="28:44" ht="12.75">
      <c r="AB1524" s="1"/>
      <c r="AC1524" s="1"/>
      <c r="AD1524" s="1"/>
      <c r="AF1524" s="1"/>
      <c r="AG1524" s="1"/>
      <c r="AH1524" s="1"/>
      <c r="AI1524" s="1"/>
      <c r="AJ1524" s="1"/>
      <c r="AK1524" s="1"/>
      <c r="AN1524" s="1"/>
      <c r="AO1524" s="1"/>
      <c r="AP1524" s="1"/>
      <c r="AQ1524" s="1"/>
      <c r="AR1524" s="1"/>
    </row>
    <row r="1525" spans="28:44" ht="12.75">
      <c r="AB1525" s="1"/>
      <c r="AC1525" s="1"/>
      <c r="AD1525" s="1"/>
      <c r="AF1525" s="1"/>
      <c r="AG1525" s="1"/>
      <c r="AH1525" s="1"/>
      <c r="AI1525" s="1"/>
      <c r="AJ1525" s="1"/>
      <c r="AK1525" s="1"/>
      <c r="AN1525" s="1"/>
      <c r="AO1525" s="1"/>
      <c r="AP1525" s="1"/>
      <c r="AQ1525" s="1"/>
      <c r="AR1525" s="1"/>
    </row>
    <row r="1526" spans="28:44" ht="12.75">
      <c r="AB1526" s="1"/>
      <c r="AC1526" s="1"/>
      <c r="AD1526" s="1"/>
      <c r="AF1526" s="1"/>
      <c r="AG1526" s="1"/>
      <c r="AH1526" s="1"/>
      <c r="AI1526" s="1"/>
      <c r="AJ1526" s="1"/>
      <c r="AK1526" s="1"/>
      <c r="AN1526" s="1"/>
      <c r="AO1526" s="1"/>
      <c r="AP1526" s="1"/>
      <c r="AQ1526" s="1"/>
      <c r="AR1526" s="1"/>
    </row>
    <row r="1527" spans="28:44" ht="12.75">
      <c r="AB1527" s="1"/>
      <c r="AC1527" s="1"/>
      <c r="AD1527" s="1"/>
      <c r="AF1527" s="1"/>
      <c r="AG1527" s="1"/>
      <c r="AH1527" s="1"/>
      <c r="AI1527" s="1"/>
      <c r="AJ1527" s="1"/>
      <c r="AK1527" s="1"/>
      <c r="AN1527" s="1"/>
      <c r="AO1527" s="1"/>
      <c r="AP1527" s="1"/>
      <c r="AQ1527" s="1"/>
      <c r="AR1527" s="1"/>
    </row>
    <row r="1528" spans="28:44" ht="12.75">
      <c r="AB1528" s="1"/>
      <c r="AC1528" s="1"/>
      <c r="AD1528" s="1"/>
      <c r="AF1528" s="1"/>
      <c r="AG1528" s="1"/>
      <c r="AH1528" s="1"/>
      <c r="AI1528" s="1"/>
      <c r="AJ1528" s="1"/>
      <c r="AK1528" s="1"/>
      <c r="AN1528" s="1"/>
      <c r="AO1528" s="1"/>
      <c r="AP1528" s="1"/>
      <c r="AQ1528" s="1"/>
      <c r="AR1528" s="1"/>
    </row>
    <row r="1529" spans="28:44" ht="12.75">
      <c r="AB1529" s="1"/>
      <c r="AC1529" s="1"/>
      <c r="AD1529" s="1"/>
      <c r="AF1529" s="1"/>
      <c r="AG1529" s="1"/>
      <c r="AH1529" s="1"/>
      <c r="AI1529" s="1"/>
      <c r="AJ1529" s="1"/>
      <c r="AK1529" s="1"/>
      <c r="AN1529" s="1"/>
      <c r="AO1529" s="1"/>
      <c r="AP1529" s="1"/>
      <c r="AQ1529" s="1"/>
      <c r="AR1529" s="1"/>
    </row>
    <row r="1530" spans="28:44" ht="12.75">
      <c r="AB1530" s="1"/>
      <c r="AC1530" s="1"/>
      <c r="AD1530" s="1"/>
      <c r="AF1530" s="1"/>
      <c r="AG1530" s="1"/>
      <c r="AH1530" s="1"/>
      <c r="AI1530" s="1"/>
      <c r="AJ1530" s="1"/>
      <c r="AK1530" s="1"/>
      <c r="AN1530" s="1"/>
      <c r="AO1530" s="1"/>
      <c r="AP1530" s="1"/>
      <c r="AQ1530" s="1"/>
      <c r="AR1530" s="1"/>
    </row>
    <row r="1531" spans="28:44" ht="12.75">
      <c r="AB1531" s="1"/>
      <c r="AC1531" s="1"/>
      <c r="AD1531" s="1"/>
      <c r="AF1531" s="1"/>
      <c r="AG1531" s="1"/>
      <c r="AH1531" s="1"/>
      <c r="AI1531" s="1"/>
      <c r="AJ1531" s="1"/>
      <c r="AK1531" s="1"/>
      <c r="AN1531" s="1"/>
      <c r="AO1531" s="1"/>
      <c r="AP1531" s="1"/>
      <c r="AQ1531" s="1"/>
      <c r="AR1531" s="1"/>
    </row>
    <row r="1532" spans="28:44" ht="12.75">
      <c r="AB1532" s="1"/>
      <c r="AC1532" s="1"/>
      <c r="AD1532" s="1"/>
      <c r="AF1532" s="1"/>
      <c r="AG1532" s="1"/>
      <c r="AH1532" s="1"/>
      <c r="AI1532" s="1"/>
      <c r="AJ1532" s="1"/>
      <c r="AK1532" s="1"/>
      <c r="AN1532" s="1"/>
      <c r="AO1532" s="1"/>
      <c r="AP1532" s="1"/>
      <c r="AQ1532" s="1"/>
      <c r="AR1532" s="1"/>
    </row>
    <row r="1533" spans="28:44" ht="12.75">
      <c r="AB1533" s="1"/>
      <c r="AC1533" s="1"/>
      <c r="AD1533" s="1"/>
      <c r="AF1533" s="1"/>
      <c r="AG1533" s="1"/>
      <c r="AH1533" s="1"/>
      <c r="AI1533" s="1"/>
      <c r="AJ1533" s="1"/>
      <c r="AK1533" s="1"/>
      <c r="AN1533" s="1"/>
      <c r="AO1533" s="1"/>
      <c r="AP1533" s="1"/>
      <c r="AQ1533" s="1"/>
      <c r="AR1533" s="1"/>
    </row>
    <row r="1534" spans="28:44" ht="12.75">
      <c r="AB1534" s="1"/>
      <c r="AC1534" s="1"/>
      <c r="AD1534" s="1"/>
      <c r="AF1534" s="1"/>
      <c r="AG1534" s="1"/>
      <c r="AH1534" s="1"/>
      <c r="AI1534" s="1"/>
      <c r="AJ1534" s="1"/>
      <c r="AK1534" s="1"/>
      <c r="AN1534" s="1"/>
      <c r="AO1534" s="1"/>
      <c r="AP1534" s="1"/>
      <c r="AQ1534" s="1"/>
      <c r="AR1534" s="1"/>
    </row>
    <row r="1535" spans="28:44" ht="12.75">
      <c r="AB1535" s="1"/>
      <c r="AC1535" s="1"/>
      <c r="AD1535" s="1"/>
      <c r="AF1535" s="1"/>
      <c r="AG1535" s="1"/>
      <c r="AH1535" s="1"/>
      <c r="AI1535" s="1"/>
      <c r="AJ1535" s="1"/>
      <c r="AK1535" s="1"/>
      <c r="AN1535" s="1"/>
      <c r="AO1535" s="1"/>
      <c r="AP1535" s="1"/>
      <c r="AQ1535" s="1"/>
      <c r="AR1535" s="1"/>
    </row>
    <row r="1536" spans="28:44" ht="12.75">
      <c r="AB1536" s="1"/>
      <c r="AC1536" s="1"/>
      <c r="AD1536" s="1"/>
      <c r="AF1536" s="1"/>
      <c r="AG1536" s="1"/>
      <c r="AH1536" s="1"/>
      <c r="AI1536" s="1"/>
      <c r="AJ1536" s="1"/>
      <c r="AK1536" s="1"/>
      <c r="AN1536" s="1"/>
      <c r="AO1536" s="1"/>
      <c r="AP1536" s="1"/>
      <c r="AQ1536" s="1"/>
      <c r="AR1536" s="1"/>
    </row>
    <row r="1537" spans="28:44" ht="12.75">
      <c r="AB1537" s="1"/>
      <c r="AC1537" s="1"/>
      <c r="AD1537" s="1"/>
      <c r="AF1537" s="1"/>
      <c r="AG1537" s="1"/>
      <c r="AH1537" s="1"/>
      <c r="AI1537" s="1"/>
      <c r="AJ1537" s="1"/>
      <c r="AK1537" s="1"/>
      <c r="AN1537" s="1"/>
      <c r="AO1537" s="1"/>
      <c r="AP1537" s="1"/>
      <c r="AQ1537" s="1"/>
      <c r="AR1537" s="1"/>
    </row>
    <row r="1538" spans="28:44" ht="12.75">
      <c r="AB1538" s="1"/>
      <c r="AC1538" s="1"/>
      <c r="AD1538" s="1"/>
      <c r="AF1538" s="1"/>
      <c r="AG1538" s="1"/>
      <c r="AH1538" s="1"/>
      <c r="AI1538" s="1"/>
      <c r="AJ1538" s="1"/>
      <c r="AK1538" s="1"/>
      <c r="AN1538" s="1"/>
      <c r="AO1538" s="1"/>
      <c r="AP1538" s="1"/>
      <c r="AQ1538" s="1"/>
      <c r="AR1538" s="1"/>
    </row>
    <row r="1539" spans="28:44" ht="12.75">
      <c r="AB1539" s="1"/>
      <c r="AC1539" s="1"/>
      <c r="AD1539" s="1"/>
      <c r="AF1539" s="1"/>
      <c r="AG1539" s="1"/>
      <c r="AH1539" s="1"/>
      <c r="AI1539" s="1"/>
      <c r="AJ1539" s="1"/>
      <c r="AK1539" s="1"/>
      <c r="AN1539" s="1"/>
      <c r="AO1539" s="1"/>
      <c r="AP1539" s="1"/>
      <c r="AQ1539" s="1"/>
      <c r="AR1539" s="1"/>
    </row>
    <row r="1540" spans="28:44" ht="12.75">
      <c r="AB1540" s="1"/>
      <c r="AC1540" s="1"/>
      <c r="AD1540" s="1"/>
      <c r="AF1540" s="1"/>
      <c r="AG1540" s="1"/>
      <c r="AH1540" s="1"/>
      <c r="AI1540" s="1"/>
      <c r="AJ1540" s="1"/>
      <c r="AK1540" s="1"/>
      <c r="AN1540" s="1"/>
      <c r="AO1540" s="1"/>
      <c r="AP1540" s="1"/>
      <c r="AQ1540" s="1"/>
      <c r="AR1540" s="1"/>
    </row>
    <row r="1541" spans="28:44" ht="12.75">
      <c r="AB1541" s="1"/>
      <c r="AC1541" s="1"/>
      <c r="AD1541" s="1"/>
      <c r="AF1541" s="1"/>
      <c r="AG1541" s="1"/>
      <c r="AH1541" s="1"/>
      <c r="AI1541" s="1"/>
      <c r="AJ1541" s="1"/>
      <c r="AK1541" s="1"/>
      <c r="AN1541" s="1"/>
      <c r="AO1541" s="1"/>
      <c r="AP1541" s="1"/>
      <c r="AQ1541" s="1"/>
      <c r="AR1541" s="1"/>
    </row>
    <row r="1542" spans="28:44" ht="12.75">
      <c r="AB1542" s="1"/>
      <c r="AC1542" s="1"/>
      <c r="AD1542" s="1"/>
      <c r="AF1542" s="1"/>
      <c r="AG1542" s="1"/>
      <c r="AH1542" s="1"/>
      <c r="AI1542" s="1"/>
      <c r="AJ1542" s="1"/>
      <c r="AK1542" s="1"/>
      <c r="AN1542" s="1"/>
      <c r="AO1542" s="1"/>
      <c r="AP1542" s="1"/>
      <c r="AQ1542" s="1"/>
      <c r="AR1542" s="1"/>
    </row>
    <row r="1543" spans="28:44" ht="12.75">
      <c r="AB1543" s="1"/>
      <c r="AC1543" s="1"/>
      <c r="AD1543" s="1"/>
      <c r="AF1543" s="1"/>
      <c r="AG1543" s="1"/>
      <c r="AH1543" s="1"/>
      <c r="AI1543" s="1"/>
      <c r="AJ1543" s="1"/>
      <c r="AK1543" s="1"/>
      <c r="AN1543" s="1"/>
      <c r="AO1543" s="1"/>
      <c r="AP1543" s="1"/>
      <c r="AQ1543" s="1"/>
      <c r="AR1543" s="1"/>
    </row>
    <row r="1544" spans="28:44" ht="12.75">
      <c r="AB1544" s="1"/>
      <c r="AC1544" s="1"/>
      <c r="AD1544" s="1"/>
      <c r="AF1544" s="1"/>
      <c r="AG1544" s="1"/>
      <c r="AH1544" s="1"/>
      <c r="AI1544" s="1"/>
      <c r="AJ1544" s="1"/>
      <c r="AK1544" s="1"/>
      <c r="AN1544" s="1"/>
      <c r="AO1544" s="1"/>
      <c r="AP1544" s="1"/>
      <c r="AQ1544" s="1"/>
      <c r="AR1544" s="1"/>
    </row>
    <row r="1545" spans="28:44" ht="12.75">
      <c r="AB1545" s="1"/>
      <c r="AC1545" s="1"/>
      <c r="AD1545" s="1"/>
      <c r="AF1545" s="1"/>
      <c r="AG1545" s="1"/>
      <c r="AH1545" s="1"/>
      <c r="AI1545" s="1"/>
      <c r="AJ1545" s="1"/>
      <c r="AK1545" s="1"/>
      <c r="AN1545" s="1"/>
      <c r="AO1545" s="1"/>
      <c r="AP1545" s="1"/>
      <c r="AQ1545" s="1"/>
      <c r="AR1545" s="1"/>
    </row>
    <row r="1546" spans="28:44" ht="12.75">
      <c r="AB1546" s="1"/>
      <c r="AC1546" s="1"/>
      <c r="AD1546" s="1"/>
      <c r="AF1546" s="1"/>
      <c r="AG1546" s="1"/>
      <c r="AH1546" s="1"/>
      <c r="AI1546" s="1"/>
      <c r="AJ1546" s="1"/>
      <c r="AK1546" s="1"/>
      <c r="AN1546" s="1"/>
      <c r="AO1546" s="1"/>
      <c r="AP1546" s="1"/>
      <c r="AQ1546" s="1"/>
      <c r="AR1546" s="1"/>
    </row>
    <row r="1547" spans="28:44" ht="12.75">
      <c r="AB1547" s="1"/>
      <c r="AC1547" s="1"/>
      <c r="AD1547" s="1"/>
      <c r="AF1547" s="1"/>
      <c r="AG1547" s="1"/>
      <c r="AH1547" s="1"/>
      <c r="AI1547" s="1"/>
      <c r="AJ1547" s="1"/>
      <c r="AK1547" s="1"/>
      <c r="AN1547" s="1"/>
      <c r="AO1547" s="1"/>
      <c r="AP1547" s="1"/>
      <c r="AQ1547" s="1"/>
      <c r="AR1547" s="1"/>
    </row>
    <row r="1548" spans="28:44" ht="12.75">
      <c r="AB1548" s="1"/>
      <c r="AC1548" s="1"/>
      <c r="AD1548" s="1"/>
      <c r="AF1548" s="1"/>
      <c r="AG1548" s="1"/>
      <c r="AH1548" s="1"/>
      <c r="AI1548" s="1"/>
      <c r="AJ1548" s="1"/>
      <c r="AK1548" s="1"/>
      <c r="AN1548" s="1"/>
      <c r="AO1548" s="1"/>
      <c r="AP1548" s="1"/>
      <c r="AQ1548" s="1"/>
      <c r="AR1548" s="1"/>
    </row>
    <row r="1549" spans="28:44" ht="12.75">
      <c r="AB1549" s="1"/>
      <c r="AC1549" s="1"/>
      <c r="AD1549" s="1"/>
      <c r="AF1549" s="1"/>
      <c r="AG1549" s="1"/>
      <c r="AH1549" s="1"/>
      <c r="AI1549" s="1"/>
      <c r="AJ1549" s="1"/>
      <c r="AK1549" s="1"/>
      <c r="AN1549" s="1"/>
      <c r="AO1549" s="1"/>
      <c r="AP1549" s="1"/>
      <c r="AQ1549" s="1"/>
      <c r="AR1549" s="1"/>
    </row>
    <row r="1550" spans="28:44" ht="12.75">
      <c r="AB1550" s="1"/>
      <c r="AC1550" s="1"/>
      <c r="AD1550" s="1"/>
      <c r="AF1550" s="1"/>
      <c r="AG1550" s="1"/>
      <c r="AH1550" s="1"/>
      <c r="AI1550" s="1"/>
      <c r="AJ1550" s="1"/>
      <c r="AK1550" s="1"/>
      <c r="AN1550" s="1"/>
      <c r="AO1550" s="1"/>
      <c r="AP1550" s="1"/>
      <c r="AQ1550" s="1"/>
      <c r="AR1550" s="1"/>
    </row>
    <row r="1551" spans="28:44" ht="12.75">
      <c r="AB1551" s="1"/>
      <c r="AC1551" s="1"/>
      <c r="AD1551" s="1"/>
      <c r="AF1551" s="1"/>
      <c r="AG1551" s="1"/>
      <c r="AH1551" s="1"/>
      <c r="AI1551" s="1"/>
      <c r="AJ1551" s="1"/>
      <c r="AK1551" s="1"/>
      <c r="AN1551" s="1"/>
      <c r="AO1551" s="1"/>
      <c r="AP1551" s="1"/>
      <c r="AQ1551" s="1"/>
      <c r="AR1551" s="1"/>
    </row>
    <row r="1552" spans="28:44" ht="12.75">
      <c r="AB1552" s="1"/>
      <c r="AC1552" s="1"/>
      <c r="AD1552" s="1"/>
      <c r="AF1552" s="1"/>
      <c r="AG1552" s="1"/>
      <c r="AH1552" s="1"/>
      <c r="AI1552" s="1"/>
      <c r="AJ1552" s="1"/>
      <c r="AK1552" s="1"/>
      <c r="AN1552" s="1"/>
      <c r="AO1552" s="1"/>
      <c r="AP1552" s="1"/>
      <c r="AQ1552" s="1"/>
      <c r="AR1552" s="1"/>
    </row>
    <row r="1553" spans="28:44" ht="12.75">
      <c r="AB1553" s="1"/>
      <c r="AC1553" s="1"/>
      <c r="AD1553" s="1"/>
      <c r="AF1553" s="1"/>
      <c r="AG1553" s="1"/>
      <c r="AH1553" s="1"/>
      <c r="AI1553" s="1"/>
      <c r="AJ1553" s="1"/>
      <c r="AK1553" s="1"/>
      <c r="AN1553" s="1"/>
      <c r="AO1553" s="1"/>
      <c r="AP1553" s="1"/>
      <c r="AQ1553" s="1"/>
      <c r="AR1553" s="1"/>
    </row>
    <row r="1554" spans="28:44" ht="12.75">
      <c r="AB1554" s="1"/>
      <c r="AC1554" s="1"/>
      <c r="AD1554" s="1"/>
      <c r="AF1554" s="1"/>
      <c r="AG1554" s="1"/>
      <c r="AH1554" s="1"/>
      <c r="AI1554" s="1"/>
      <c r="AJ1554" s="1"/>
      <c r="AK1554" s="1"/>
      <c r="AN1554" s="1"/>
      <c r="AO1554" s="1"/>
      <c r="AP1554" s="1"/>
      <c r="AQ1554" s="1"/>
      <c r="AR1554" s="1"/>
    </row>
    <row r="1555" spans="28:44" ht="12.75">
      <c r="AB1555" s="1"/>
      <c r="AC1555" s="1"/>
      <c r="AD1555" s="1"/>
      <c r="AF1555" s="1"/>
      <c r="AG1555" s="1"/>
      <c r="AH1555" s="1"/>
      <c r="AI1555" s="1"/>
      <c r="AJ1555" s="1"/>
      <c r="AK1555" s="1"/>
      <c r="AN1555" s="1"/>
      <c r="AO1555" s="1"/>
      <c r="AP1555" s="1"/>
      <c r="AQ1555" s="1"/>
      <c r="AR1555" s="1"/>
    </row>
    <row r="1556" spans="28:44" ht="12.75">
      <c r="AB1556" s="1"/>
      <c r="AC1556" s="1"/>
      <c r="AD1556" s="1"/>
      <c r="AF1556" s="1"/>
      <c r="AG1556" s="1"/>
      <c r="AH1556" s="1"/>
      <c r="AI1556" s="1"/>
      <c r="AJ1556" s="1"/>
      <c r="AK1556" s="1"/>
      <c r="AN1556" s="1"/>
      <c r="AO1556" s="1"/>
      <c r="AP1556" s="1"/>
      <c r="AQ1556" s="1"/>
      <c r="AR1556" s="1"/>
    </row>
    <row r="1557" spans="28:44" ht="12.75">
      <c r="AB1557" s="1"/>
      <c r="AC1557" s="1"/>
      <c r="AD1557" s="1"/>
      <c r="AF1557" s="1"/>
      <c r="AG1557" s="1"/>
      <c r="AH1557" s="1"/>
      <c r="AI1557" s="1"/>
      <c r="AJ1557" s="1"/>
      <c r="AK1557" s="1"/>
      <c r="AN1557" s="1"/>
      <c r="AO1557" s="1"/>
      <c r="AP1557" s="1"/>
      <c r="AQ1557" s="1"/>
      <c r="AR1557" s="1"/>
    </row>
    <row r="1558" spans="28:44" ht="12.75">
      <c r="AB1558" s="1"/>
      <c r="AC1558" s="1"/>
      <c r="AD1558" s="1"/>
      <c r="AF1558" s="1"/>
      <c r="AG1558" s="1"/>
      <c r="AH1558" s="1"/>
      <c r="AI1558" s="1"/>
      <c r="AJ1558" s="1"/>
      <c r="AK1558" s="1"/>
      <c r="AN1558" s="1"/>
      <c r="AO1558" s="1"/>
      <c r="AP1558" s="1"/>
      <c r="AQ1558" s="1"/>
      <c r="AR1558" s="1"/>
    </row>
    <row r="1559" spans="28:44" ht="12.75">
      <c r="AB1559" s="1"/>
      <c r="AC1559" s="1"/>
      <c r="AD1559" s="1"/>
      <c r="AF1559" s="1"/>
      <c r="AG1559" s="1"/>
      <c r="AH1559" s="1"/>
      <c r="AI1559" s="1"/>
      <c r="AJ1559" s="1"/>
      <c r="AK1559" s="1"/>
      <c r="AN1559" s="1"/>
      <c r="AO1559" s="1"/>
      <c r="AP1559" s="1"/>
      <c r="AQ1559" s="1"/>
      <c r="AR1559" s="1"/>
    </row>
    <row r="1560" spans="28:44" ht="12.75">
      <c r="AB1560" s="1"/>
      <c r="AC1560" s="1"/>
      <c r="AD1560" s="1"/>
      <c r="AF1560" s="1"/>
      <c r="AG1560" s="1"/>
      <c r="AH1560" s="1"/>
      <c r="AI1560" s="1"/>
      <c r="AJ1560" s="1"/>
      <c r="AK1560" s="1"/>
      <c r="AN1560" s="1"/>
      <c r="AO1560" s="1"/>
      <c r="AP1560" s="1"/>
      <c r="AQ1560" s="1"/>
      <c r="AR1560" s="1"/>
    </row>
    <row r="1561" spans="28:44" ht="12.75">
      <c r="AB1561" s="1"/>
      <c r="AC1561" s="1"/>
      <c r="AD1561" s="1"/>
      <c r="AF1561" s="1"/>
      <c r="AG1561" s="1"/>
      <c r="AH1561" s="1"/>
      <c r="AI1561" s="1"/>
      <c r="AJ1561" s="1"/>
      <c r="AK1561" s="1"/>
      <c r="AN1561" s="1"/>
      <c r="AO1561" s="1"/>
      <c r="AP1561" s="1"/>
      <c r="AQ1561" s="1"/>
      <c r="AR1561" s="1"/>
    </row>
    <row r="1562" spans="28:44" ht="12.75">
      <c r="AB1562" s="1"/>
      <c r="AC1562" s="1"/>
      <c r="AD1562" s="1"/>
      <c r="AF1562" s="1"/>
      <c r="AG1562" s="1"/>
      <c r="AH1562" s="1"/>
      <c r="AI1562" s="1"/>
      <c r="AJ1562" s="1"/>
      <c r="AK1562" s="1"/>
      <c r="AN1562" s="1"/>
      <c r="AO1562" s="1"/>
      <c r="AP1562" s="1"/>
      <c r="AQ1562" s="1"/>
      <c r="AR1562" s="1"/>
    </row>
    <row r="1563" spans="28:44" ht="12.75">
      <c r="AB1563" s="1"/>
      <c r="AC1563" s="1"/>
      <c r="AD1563" s="1"/>
      <c r="AF1563" s="1"/>
      <c r="AG1563" s="1"/>
      <c r="AH1563" s="1"/>
      <c r="AI1563" s="1"/>
      <c r="AJ1563" s="1"/>
      <c r="AK1563" s="1"/>
      <c r="AN1563" s="1"/>
      <c r="AO1563" s="1"/>
      <c r="AP1563" s="1"/>
      <c r="AQ1563" s="1"/>
      <c r="AR1563" s="1"/>
    </row>
    <row r="1564" spans="28:44" ht="12.75">
      <c r="AB1564" s="1"/>
      <c r="AC1564" s="1"/>
      <c r="AD1564" s="1"/>
      <c r="AF1564" s="1"/>
      <c r="AG1564" s="1"/>
      <c r="AH1564" s="1"/>
      <c r="AI1564" s="1"/>
      <c r="AJ1564" s="1"/>
      <c r="AK1564" s="1"/>
      <c r="AN1564" s="1"/>
      <c r="AO1564" s="1"/>
      <c r="AP1564" s="1"/>
      <c r="AQ1564" s="1"/>
      <c r="AR1564" s="1"/>
    </row>
    <row r="1565" spans="28:44" ht="12.75">
      <c r="AB1565" s="1"/>
      <c r="AC1565" s="1"/>
      <c r="AD1565" s="1"/>
      <c r="AF1565" s="1"/>
      <c r="AG1565" s="1"/>
      <c r="AH1565" s="1"/>
      <c r="AI1565" s="1"/>
      <c r="AJ1565" s="1"/>
      <c r="AK1565" s="1"/>
      <c r="AN1565" s="1"/>
      <c r="AO1565" s="1"/>
      <c r="AP1565" s="1"/>
      <c r="AQ1565" s="1"/>
      <c r="AR1565" s="1"/>
    </row>
    <row r="1566" spans="28:44" ht="12.75">
      <c r="AB1566" s="1"/>
      <c r="AC1566" s="1"/>
      <c r="AD1566" s="1"/>
      <c r="AF1566" s="1"/>
      <c r="AG1566" s="1"/>
      <c r="AH1566" s="1"/>
      <c r="AI1566" s="1"/>
      <c r="AJ1566" s="1"/>
      <c r="AK1566" s="1"/>
      <c r="AN1566" s="1"/>
      <c r="AO1566" s="1"/>
      <c r="AP1566" s="1"/>
      <c r="AQ1566" s="1"/>
      <c r="AR1566" s="1"/>
    </row>
    <row r="1567" spans="28:44" ht="12.75">
      <c r="AB1567" s="1"/>
      <c r="AC1567" s="1"/>
      <c r="AD1567" s="1"/>
      <c r="AF1567" s="1"/>
      <c r="AG1567" s="1"/>
      <c r="AH1567" s="1"/>
      <c r="AI1567" s="1"/>
      <c r="AJ1567" s="1"/>
      <c r="AK1567" s="1"/>
      <c r="AN1567" s="1"/>
      <c r="AO1567" s="1"/>
      <c r="AP1567" s="1"/>
      <c r="AQ1567" s="1"/>
      <c r="AR1567" s="1"/>
    </row>
    <row r="1568" spans="28:44" ht="12.75">
      <c r="AB1568" s="1"/>
      <c r="AC1568" s="1"/>
      <c r="AD1568" s="1"/>
      <c r="AF1568" s="1"/>
      <c r="AG1568" s="1"/>
      <c r="AH1568" s="1"/>
      <c r="AI1568" s="1"/>
      <c r="AJ1568" s="1"/>
      <c r="AK1568" s="1"/>
      <c r="AN1568" s="1"/>
      <c r="AO1568" s="1"/>
      <c r="AP1568" s="1"/>
      <c r="AQ1568" s="1"/>
      <c r="AR1568" s="1"/>
    </row>
    <row r="1569" spans="28:44" ht="12.75">
      <c r="AB1569" s="1"/>
      <c r="AC1569" s="1"/>
      <c r="AD1569" s="1"/>
      <c r="AF1569" s="1"/>
      <c r="AG1569" s="1"/>
      <c r="AH1569" s="1"/>
      <c r="AI1569" s="1"/>
      <c r="AJ1569" s="1"/>
      <c r="AK1569" s="1"/>
      <c r="AN1569" s="1"/>
      <c r="AO1569" s="1"/>
      <c r="AP1569" s="1"/>
      <c r="AQ1569" s="1"/>
      <c r="AR1569" s="1"/>
    </row>
    <row r="1570" spans="28:44" ht="12.75">
      <c r="AB1570" s="1"/>
      <c r="AC1570" s="1"/>
      <c r="AD1570" s="1"/>
      <c r="AF1570" s="1"/>
      <c r="AG1570" s="1"/>
      <c r="AH1570" s="1"/>
      <c r="AI1570" s="1"/>
      <c r="AJ1570" s="1"/>
      <c r="AK1570" s="1"/>
      <c r="AN1570" s="1"/>
      <c r="AO1570" s="1"/>
      <c r="AP1570" s="1"/>
      <c r="AQ1570" s="1"/>
      <c r="AR1570" s="1"/>
    </row>
    <row r="1571" spans="28:44" ht="12.75">
      <c r="AB1571" s="1"/>
      <c r="AC1571" s="1"/>
      <c r="AD1571" s="1"/>
      <c r="AF1571" s="1"/>
      <c r="AG1571" s="1"/>
      <c r="AH1571" s="1"/>
      <c r="AI1571" s="1"/>
      <c r="AJ1571" s="1"/>
      <c r="AK1571" s="1"/>
      <c r="AN1571" s="1"/>
      <c r="AO1571" s="1"/>
      <c r="AP1571" s="1"/>
      <c r="AQ1571" s="1"/>
      <c r="AR1571" s="1"/>
    </row>
    <row r="1572" spans="28:44" ht="12.75">
      <c r="AB1572" s="1"/>
      <c r="AC1572" s="1"/>
      <c r="AD1572" s="1"/>
      <c r="AF1572" s="1"/>
      <c r="AG1572" s="1"/>
      <c r="AH1572" s="1"/>
      <c r="AI1572" s="1"/>
      <c r="AJ1572" s="1"/>
      <c r="AK1572" s="1"/>
      <c r="AN1572" s="1"/>
      <c r="AO1572" s="1"/>
      <c r="AP1572" s="1"/>
      <c r="AQ1572" s="1"/>
      <c r="AR1572" s="1"/>
    </row>
    <row r="1573" spans="28:44" ht="12.75">
      <c r="AB1573" s="1"/>
      <c r="AC1573" s="1"/>
      <c r="AD1573" s="1"/>
      <c r="AF1573" s="1"/>
      <c r="AG1573" s="1"/>
      <c r="AH1573" s="1"/>
      <c r="AI1573" s="1"/>
      <c r="AJ1573" s="1"/>
      <c r="AK1573" s="1"/>
      <c r="AN1573" s="1"/>
      <c r="AO1573" s="1"/>
      <c r="AP1573" s="1"/>
      <c r="AQ1573" s="1"/>
      <c r="AR1573" s="1"/>
    </row>
    <row r="1574" spans="28:44" ht="12.75">
      <c r="AB1574" s="1"/>
      <c r="AC1574" s="1"/>
      <c r="AD1574" s="1"/>
      <c r="AF1574" s="1"/>
      <c r="AG1574" s="1"/>
      <c r="AH1574" s="1"/>
      <c r="AI1574" s="1"/>
      <c r="AJ1574" s="1"/>
      <c r="AK1574" s="1"/>
      <c r="AN1574" s="1"/>
      <c r="AO1574" s="1"/>
      <c r="AP1574" s="1"/>
      <c r="AQ1574" s="1"/>
      <c r="AR1574" s="1"/>
    </row>
    <row r="1575" spans="28:44" ht="12.75">
      <c r="AB1575" s="1"/>
      <c r="AC1575" s="1"/>
      <c r="AD1575" s="1"/>
      <c r="AF1575" s="1"/>
      <c r="AG1575" s="1"/>
      <c r="AH1575" s="1"/>
      <c r="AI1575" s="1"/>
      <c r="AJ1575" s="1"/>
      <c r="AK1575" s="1"/>
      <c r="AN1575" s="1"/>
      <c r="AO1575" s="1"/>
      <c r="AP1575" s="1"/>
      <c r="AQ1575" s="1"/>
      <c r="AR1575" s="1"/>
    </row>
    <row r="1576" spans="28:44" ht="12.75">
      <c r="AB1576" s="1"/>
      <c r="AC1576" s="1"/>
      <c r="AD1576" s="1"/>
      <c r="AF1576" s="1"/>
      <c r="AG1576" s="1"/>
      <c r="AH1576" s="1"/>
      <c r="AI1576" s="1"/>
      <c r="AJ1576" s="1"/>
      <c r="AK1576" s="1"/>
      <c r="AN1576" s="1"/>
      <c r="AO1576" s="1"/>
      <c r="AP1576" s="1"/>
      <c r="AQ1576" s="1"/>
      <c r="AR1576" s="1"/>
    </row>
    <row r="1577" spans="28:44" ht="12.75">
      <c r="AB1577" s="1"/>
      <c r="AC1577" s="1"/>
      <c r="AD1577" s="1"/>
      <c r="AF1577" s="1"/>
      <c r="AG1577" s="1"/>
      <c r="AH1577" s="1"/>
      <c r="AI1577" s="1"/>
      <c r="AJ1577" s="1"/>
      <c r="AK1577" s="1"/>
      <c r="AN1577" s="1"/>
      <c r="AO1577" s="1"/>
      <c r="AP1577" s="1"/>
      <c r="AQ1577" s="1"/>
      <c r="AR1577" s="1"/>
    </row>
    <row r="1578" spans="28:44" ht="12.75">
      <c r="AB1578" s="1"/>
      <c r="AC1578" s="1"/>
      <c r="AD1578" s="1"/>
      <c r="AF1578" s="1"/>
      <c r="AG1578" s="1"/>
      <c r="AH1578" s="1"/>
      <c r="AI1578" s="1"/>
      <c r="AJ1578" s="1"/>
      <c r="AK1578" s="1"/>
      <c r="AN1578" s="1"/>
      <c r="AO1578" s="1"/>
      <c r="AP1578" s="1"/>
      <c r="AQ1578" s="1"/>
      <c r="AR1578" s="1"/>
    </row>
    <row r="1579" spans="28:44" ht="12.75">
      <c r="AB1579" s="1"/>
      <c r="AC1579" s="1"/>
      <c r="AD1579" s="1"/>
      <c r="AF1579" s="1"/>
      <c r="AG1579" s="1"/>
      <c r="AH1579" s="1"/>
      <c r="AI1579" s="1"/>
      <c r="AJ1579" s="1"/>
      <c r="AK1579" s="1"/>
      <c r="AN1579" s="1"/>
      <c r="AO1579" s="1"/>
      <c r="AP1579" s="1"/>
      <c r="AQ1579" s="1"/>
      <c r="AR1579" s="1"/>
    </row>
    <row r="1580" spans="28:44" ht="12.75">
      <c r="AB1580" s="1"/>
      <c r="AC1580" s="1"/>
      <c r="AD1580" s="1"/>
      <c r="AF1580" s="1"/>
      <c r="AG1580" s="1"/>
      <c r="AH1580" s="1"/>
      <c r="AI1580" s="1"/>
      <c r="AJ1580" s="1"/>
      <c r="AK1580" s="1"/>
      <c r="AN1580" s="1"/>
      <c r="AO1580" s="1"/>
      <c r="AP1580" s="1"/>
      <c r="AQ1580" s="1"/>
      <c r="AR1580" s="1"/>
    </row>
    <row r="1581" spans="28:44" ht="12.75">
      <c r="AB1581" s="1"/>
      <c r="AC1581" s="1"/>
      <c r="AD1581" s="1"/>
      <c r="AF1581" s="1"/>
      <c r="AG1581" s="1"/>
      <c r="AH1581" s="1"/>
      <c r="AI1581" s="1"/>
      <c r="AJ1581" s="1"/>
      <c r="AK1581" s="1"/>
      <c r="AN1581" s="1"/>
      <c r="AO1581" s="1"/>
      <c r="AP1581" s="1"/>
      <c r="AQ1581" s="1"/>
      <c r="AR1581" s="1"/>
    </row>
    <row r="1582" spans="28:44" ht="12.75">
      <c r="AB1582" s="1"/>
      <c r="AC1582" s="1"/>
      <c r="AD1582" s="1"/>
      <c r="AF1582" s="1"/>
      <c r="AG1582" s="1"/>
      <c r="AH1582" s="1"/>
      <c r="AI1582" s="1"/>
      <c r="AJ1582" s="1"/>
      <c r="AK1582" s="1"/>
      <c r="AN1582" s="1"/>
      <c r="AO1582" s="1"/>
      <c r="AP1582" s="1"/>
      <c r="AQ1582" s="1"/>
      <c r="AR1582" s="1"/>
    </row>
    <row r="1583" spans="28:44" ht="12.75">
      <c r="AB1583" s="1"/>
      <c r="AC1583" s="1"/>
      <c r="AD1583" s="1"/>
      <c r="AF1583" s="1"/>
      <c r="AG1583" s="1"/>
      <c r="AH1583" s="1"/>
      <c r="AI1583" s="1"/>
      <c r="AJ1583" s="1"/>
      <c r="AK1583" s="1"/>
      <c r="AN1583" s="1"/>
      <c r="AO1583" s="1"/>
      <c r="AP1583" s="1"/>
      <c r="AQ1583" s="1"/>
      <c r="AR1583" s="1"/>
    </row>
    <row r="1584" spans="28:44" ht="12.75">
      <c r="AB1584" s="1"/>
      <c r="AC1584" s="1"/>
      <c r="AD1584" s="1"/>
      <c r="AF1584" s="1"/>
      <c r="AG1584" s="1"/>
      <c r="AH1584" s="1"/>
      <c r="AI1584" s="1"/>
      <c r="AJ1584" s="1"/>
      <c r="AK1584" s="1"/>
      <c r="AN1584" s="1"/>
      <c r="AO1584" s="1"/>
      <c r="AP1584" s="1"/>
      <c r="AQ1584" s="1"/>
      <c r="AR1584" s="1"/>
    </row>
    <row r="1585" spans="28:44" ht="12.75">
      <c r="AB1585" s="1"/>
      <c r="AC1585" s="1"/>
      <c r="AD1585" s="1"/>
      <c r="AF1585" s="1"/>
      <c r="AG1585" s="1"/>
      <c r="AH1585" s="1"/>
      <c r="AI1585" s="1"/>
      <c r="AJ1585" s="1"/>
      <c r="AK1585" s="1"/>
      <c r="AN1585" s="1"/>
      <c r="AO1585" s="1"/>
      <c r="AP1585" s="1"/>
      <c r="AQ1585" s="1"/>
      <c r="AR1585" s="1"/>
    </row>
    <row r="1586" spans="28:44" ht="12.75">
      <c r="AB1586" s="1"/>
      <c r="AC1586" s="1"/>
      <c r="AD1586" s="1"/>
      <c r="AF1586" s="1"/>
      <c r="AG1586" s="1"/>
      <c r="AH1586" s="1"/>
      <c r="AI1586" s="1"/>
      <c r="AJ1586" s="1"/>
      <c r="AK1586" s="1"/>
      <c r="AN1586" s="1"/>
      <c r="AO1586" s="1"/>
      <c r="AP1586" s="1"/>
      <c r="AQ1586" s="1"/>
      <c r="AR1586" s="1"/>
    </row>
    <row r="1587" spans="28:44" ht="12.75">
      <c r="AB1587" s="1"/>
      <c r="AC1587" s="1"/>
      <c r="AD1587" s="1"/>
      <c r="AF1587" s="1"/>
      <c r="AG1587" s="1"/>
      <c r="AH1587" s="1"/>
      <c r="AI1587" s="1"/>
      <c r="AJ1587" s="1"/>
      <c r="AK1587" s="1"/>
      <c r="AN1587" s="1"/>
      <c r="AO1587" s="1"/>
      <c r="AP1587" s="1"/>
      <c r="AQ1587" s="1"/>
      <c r="AR1587" s="1"/>
    </row>
    <row r="1588" spans="28:44" ht="12.75">
      <c r="AB1588" s="1"/>
      <c r="AC1588" s="1"/>
      <c r="AD1588" s="1"/>
      <c r="AF1588" s="1"/>
      <c r="AG1588" s="1"/>
      <c r="AH1588" s="1"/>
      <c r="AI1588" s="1"/>
      <c r="AJ1588" s="1"/>
      <c r="AK1588" s="1"/>
      <c r="AN1588" s="1"/>
      <c r="AO1588" s="1"/>
      <c r="AP1588" s="1"/>
      <c r="AQ1588" s="1"/>
      <c r="AR1588" s="1"/>
    </row>
    <row r="1589" spans="28:44" ht="12.75">
      <c r="AB1589" s="1"/>
      <c r="AC1589" s="1"/>
      <c r="AD1589" s="1"/>
      <c r="AF1589" s="1"/>
      <c r="AG1589" s="1"/>
      <c r="AH1589" s="1"/>
      <c r="AI1589" s="1"/>
      <c r="AJ1589" s="1"/>
      <c r="AK1589" s="1"/>
      <c r="AN1589" s="1"/>
      <c r="AO1589" s="1"/>
      <c r="AP1589" s="1"/>
      <c r="AQ1589" s="1"/>
      <c r="AR1589" s="1"/>
    </row>
    <row r="1590" spans="28:44" ht="12.75">
      <c r="AB1590" s="1"/>
      <c r="AC1590" s="1"/>
      <c r="AD1590" s="1"/>
      <c r="AF1590" s="1"/>
      <c r="AG1590" s="1"/>
      <c r="AH1590" s="1"/>
      <c r="AI1590" s="1"/>
      <c r="AJ1590" s="1"/>
      <c r="AK1590" s="1"/>
      <c r="AN1590" s="1"/>
      <c r="AO1590" s="1"/>
      <c r="AP1590" s="1"/>
      <c r="AQ1590" s="1"/>
      <c r="AR1590" s="1"/>
    </row>
    <row r="1591" spans="28:44" ht="12.75">
      <c r="AB1591" s="1"/>
      <c r="AC1591" s="1"/>
      <c r="AD1591" s="1"/>
      <c r="AF1591" s="1"/>
      <c r="AG1591" s="1"/>
      <c r="AH1591" s="1"/>
      <c r="AI1591" s="1"/>
      <c r="AJ1591" s="1"/>
      <c r="AK1591" s="1"/>
      <c r="AN1591" s="1"/>
      <c r="AO1591" s="1"/>
      <c r="AP1591" s="1"/>
      <c r="AQ1591" s="1"/>
      <c r="AR1591" s="1"/>
    </row>
    <row r="1592" spans="28:44" ht="12.75">
      <c r="AB1592" s="1"/>
      <c r="AC1592" s="1"/>
      <c r="AD1592" s="1"/>
      <c r="AF1592" s="1"/>
      <c r="AG1592" s="1"/>
      <c r="AH1592" s="1"/>
      <c r="AI1592" s="1"/>
      <c r="AJ1592" s="1"/>
      <c r="AK1592" s="1"/>
      <c r="AN1592" s="1"/>
      <c r="AO1592" s="1"/>
      <c r="AP1592" s="1"/>
      <c r="AQ1592" s="1"/>
      <c r="AR1592" s="1"/>
    </row>
    <row r="1593" spans="28:44" ht="12.75">
      <c r="AB1593" s="1"/>
      <c r="AC1593" s="1"/>
      <c r="AD1593" s="1"/>
      <c r="AF1593" s="1"/>
      <c r="AG1593" s="1"/>
      <c r="AH1593" s="1"/>
      <c r="AI1593" s="1"/>
      <c r="AJ1593" s="1"/>
      <c r="AK1593" s="1"/>
      <c r="AN1593" s="1"/>
      <c r="AO1593" s="1"/>
      <c r="AP1593" s="1"/>
      <c r="AQ1593" s="1"/>
      <c r="AR1593" s="1"/>
    </row>
    <row r="1594" spans="28:44" ht="12.75">
      <c r="AB1594" s="1"/>
      <c r="AC1594" s="1"/>
      <c r="AD1594" s="1"/>
      <c r="AF1594" s="1"/>
      <c r="AG1594" s="1"/>
      <c r="AH1594" s="1"/>
      <c r="AI1594" s="1"/>
      <c r="AJ1594" s="1"/>
      <c r="AK1594" s="1"/>
      <c r="AN1594" s="1"/>
      <c r="AO1594" s="1"/>
      <c r="AP1594" s="1"/>
      <c r="AQ1594" s="1"/>
      <c r="AR1594" s="1"/>
    </row>
    <row r="1595" spans="28:44" ht="12.75">
      <c r="AB1595" s="1"/>
      <c r="AC1595" s="1"/>
      <c r="AD1595" s="1"/>
      <c r="AF1595" s="1"/>
      <c r="AG1595" s="1"/>
      <c r="AH1595" s="1"/>
      <c r="AI1595" s="1"/>
      <c r="AJ1595" s="1"/>
      <c r="AK1595" s="1"/>
      <c r="AN1595" s="1"/>
      <c r="AO1595" s="1"/>
      <c r="AP1595" s="1"/>
      <c r="AQ1595" s="1"/>
      <c r="AR1595" s="1"/>
    </row>
    <row r="1596" spans="28:44" ht="12.75">
      <c r="AB1596" s="1"/>
      <c r="AC1596" s="1"/>
      <c r="AD1596" s="1"/>
      <c r="AF1596" s="1"/>
      <c r="AG1596" s="1"/>
      <c r="AH1596" s="1"/>
      <c r="AI1596" s="1"/>
      <c r="AJ1596" s="1"/>
      <c r="AK1596" s="1"/>
      <c r="AN1596" s="1"/>
      <c r="AO1596" s="1"/>
      <c r="AP1596" s="1"/>
      <c r="AQ1596" s="1"/>
      <c r="AR1596" s="1"/>
    </row>
    <row r="1597" spans="28:44" ht="12.75">
      <c r="AB1597" s="1"/>
      <c r="AC1597" s="1"/>
      <c r="AD1597" s="1"/>
      <c r="AF1597" s="1"/>
      <c r="AG1597" s="1"/>
      <c r="AH1597" s="1"/>
      <c r="AI1597" s="1"/>
      <c r="AJ1597" s="1"/>
      <c r="AK1597" s="1"/>
      <c r="AN1597" s="1"/>
      <c r="AO1597" s="1"/>
      <c r="AP1597" s="1"/>
      <c r="AQ1597" s="1"/>
      <c r="AR1597" s="1"/>
    </row>
    <row r="1598" spans="28:44" ht="12.75">
      <c r="AB1598" s="1"/>
      <c r="AC1598" s="1"/>
      <c r="AD1598" s="1"/>
      <c r="AF1598" s="1"/>
      <c r="AG1598" s="1"/>
      <c r="AH1598" s="1"/>
      <c r="AI1598" s="1"/>
      <c r="AJ1598" s="1"/>
      <c r="AK1598" s="1"/>
      <c r="AN1598" s="1"/>
      <c r="AO1598" s="1"/>
      <c r="AP1598" s="1"/>
      <c r="AQ1598" s="1"/>
      <c r="AR1598" s="1"/>
    </row>
    <row r="1599" spans="28:44" ht="12.75">
      <c r="AB1599" s="1"/>
      <c r="AC1599" s="1"/>
      <c r="AD1599" s="1"/>
      <c r="AF1599" s="1"/>
      <c r="AG1599" s="1"/>
      <c r="AH1599" s="1"/>
      <c r="AI1599" s="1"/>
      <c r="AJ1599" s="1"/>
      <c r="AK1599" s="1"/>
      <c r="AN1599" s="1"/>
      <c r="AO1599" s="1"/>
      <c r="AP1599" s="1"/>
      <c r="AQ1599" s="1"/>
      <c r="AR1599" s="1"/>
    </row>
    <row r="1600" spans="28:44" ht="12.75">
      <c r="AB1600" s="1"/>
      <c r="AC1600" s="1"/>
      <c r="AD1600" s="1"/>
      <c r="AF1600" s="1"/>
      <c r="AG1600" s="1"/>
      <c r="AH1600" s="1"/>
      <c r="AI1600" s="1"/>
      <c r="AJ1600" s="1"/>
      <c r="AK1600" s="1"/>
      <c r="AN1600" s="1"/>
      <c r="AO1600" s="1"/>
      <c r="AP1600" s="1"/>
      <c r="AQ1600" s="1"/>
      <c r="AR1600" s="1"/>
    </row>
    <row r="1601" spans="28:44" ht="12.75">
      <c r="AB1601" s="1"/>
      <c r="AC1601" s="1"/>
      <c r="AD1601" s="1"/>
      <c r="AF1601" s="1"/>
      <c r="AG1601" s="1"/>
      <c r="AH1601" s="1"/>
      <c r="AI1601" s="1"/>
      <c r="AJ1601" s="1"/>
      <c r="AK1601" s="1"/>
      <c r="AN1601" s="1"/>
      <c r="AO1601" s="1"/>
      <c r="AP1601" s="1"/>
      <c r="AQ1601" s="1"/>
      <c r="AR1601" s="1"/>
    </row>
    <row r="1602" spans="28:44" ht="12.75">
      <c r="AB1602" s="1"/>
      <c r="AC1602" s="1"/>
      <c r="AD1602" s="1"/>
      <c r="AF1602" s="1"/>
      <c r="AG1602" s="1"/>
      <c r="AH1602" s="1"/>
      <c r="AI1602" s="1"/>
      <c r="AJ1602" s="1"/>
      <c r="AK1602" s="1"/>
      <c r="AN1602" s="1"/>
      <c r="AO1602" s="1"/>
      <c r="AP1602" s="1"/>
      <c r="AQ1602" s="1"/>
      <c r="AR1602" s="1"/>
    </row>
    <row r="1603" spans="28:44" ht="12.75">
      <c r="AB1603" s="1"/>
      <c r="AC1603" s="1"/>
      <c r="AD1603" s="1"/>
      <c r="AF1603" s="1"/>
      <c r="AG1603" s="1"/>
      <c r="AH1603" s="1"/>
      <c r="AI1603" s="1"/>
      <c r="AJ1603" s="1"/>
      <c r="AK1603" s="1"/>
      <c r="AN1603" s="1"/>
      <c r="AO1603" s="1"/>
      <c r="AP1603" s="1"/>
      <c r="AQ1603" s="1"/>
      <c r="AR1603" s="1"/>
    </row>
    <row r="1604" spans="28:44" ht="12.75">
      <c r="AB1604" s="1"/>
      <c r="AC1604" s="1"/>
      <c r="AD1604" s="1"/>
      <c r="AF1604" s="1"/>
      <c r="AG1604" s="1"/>
      <c r="AH1604" s="1"/>
      <c r="AI1604" s="1"/>
      <c r="AJ1604" s="1"/>
      <c r="AK1604" s="1"/>
      <c r="AN1604" s="1"/>
      <c r="AO1604" s="1"/>
      <c r="AP1604" s="1"/>
      <c r="AQ1604" s="1"/>
      <c r="AR1604" s="1"/>
    </row>
    <row r="1605" spans="28:44" ht="12.75">
      <c r="AB1605" s="1"/>
      <c r="AC1605" s="1"/>
      <c r="AD1605" s="1"/>
      <c r="AF1605" s="1"/>
      <c r="AG1605" s="1"/>
      <c r="AH1605" s="1"/>
      <c r="AI1605" s="1"/>
      <c r="AJ1605" s="1"/>
      <c r="AK1605" s="1"/>
      <c r="AN1605" s="1"/>
      <c r="AO1605" s="1"/>
      <c r="AP1605" s="1"/>
      <c r="AQ1605" s="1"/>
      <c r="AR1605" s="1"/>
    </row>
    <row r="1606" spans="28:44" ht="12.75">
      <c r="AB1606" s="1"/>
      <c r="AC1606" s="1"/>
      <c r="AD1606" s="1"/>
      <c r="AF1606" s="1"/>
      <c r="AG1606" s="1"/>
      <c r="AH1606" s="1"/>
      <c r="AI1606" s="1"/>
      <c r="AJ1606" s="1"/>
      <c r="AK1606" s="1"/>
      <c r="AN1606" s="1"/>
      <c r="AO1606" s="1"/>
      <c r="AP1606" s="1"/>
      <c r="AQ1606" s="1"/>
      <c r="AR1606" s="1"/>
    </row>
    <row r="1607" spans="28:44" ht="12.75">
      <c r="AB1607" s="1"/>
      <c r="AC1607" s="1"/>
      <c r="AD1607" s="1"/>
      <c r="AF1607" s="1"/>
      <c r="AG1607" s="1"/>
      <c r="AH1607" s="1"/>
      <c r="AI1607" s="1"/>
      <c r="AJ1607" s="1"/>
      <c r="AK1607" s="1"/>
      <c r="AN1607" s="1"/>
      <c r="AO1607" s="1"/>
      <c r="AP1607" s="1"/>
      <c r="AQ1607" s="1"/>
      <c r="AR1607" s="1"/>
    </row>
    <row r="1608" spans="28:44" ht="12.75">
      <c r="AB1608" s="1"/>
      <c r="AC1608" s="1"/>
      <c r="AD1608" s="1"/>
      <c r="AF1608" s="1"/>
      <c r="AG1608" s="1"/>
      <c r="AH1608" s="1"/>
      <c r="AI1608" s="1"/>
      <c r="AJ1608" s="1"/>
      <c r="AK1608" s="1"/>
      <c r="AN1608" s="1"/>
      <c r="AO1608" s="1"/>
      <c r="AP1608" s="1"/>
      <c r="AQ1608" s="1"/>
      <c r="AR1608" s="1"/>
    </row>
    <row r="1609" spans="28:44" ht="12.75">
      <c r="AB1609" s="1"/>
      <c r="AC1609" s="1"/>
      <c r="AD1609" s="1"/>
      <c r="AF1609" s="1"/>
      <c r="AG1609" s="1"/>
      <c r="AH1609" s="1"/>
      <c r="AI1609" s="1"/>
      <c r="AJ1609" s="1"/>
      <c r="AK1609" s="1"/>
      <c r="AN1609" s="1"/>
      <c r="AO1609" s="1"/>
      <c r="AP1609" s="1"/>
      <c r="AQ1609" s="1"/>
      <c r="AR1609" s="1"/>
    </row>
    <row r="1610" spans="28:44" ht="12.75">
      <c r="AB1610" s="1"/>
      <c r="AC1610" s="1"/>
      <c r="AD1610" s="1"/>
      <c r="AF1610" s="1"/>
      <c r="AG1610" s="1"/>
      <c r="AH1610" s="1"/>
      <c r="AI1610" s="1"/>
      <c r="AJ1610" s="1"/>
      <c r="AK1610" s="1"/>
      <c r="AN1610" s="1"/>
      <c r="AO1610" s="1"/>
      <c r="AP1610" s="1"/>
      <c r="AQ1610" s="1"/>
      <c r="AR1610" s="1"/>
    </row>
    <row r="1611" spans="28:44" ht="12.75">
      <c r="AB1611" s="1"/>
      <c r="AC1611" s="1"/>
      <c r="AD1611" s="1"/>
      <c r="AF1611" s="1"/>
      <c r="AG1611" s="1"/>
      <c r="AH1611" s="1"/>
      <c r="AI1611" s="1"/>
      <c r="AJ1611" s="1"/>
      <c r="AK1611" s="1"/>
      <c r="AN1611" s="1"/>
      <c r="AO1611" s="1"/>
      <c r="AP1611" s="1"/>
      <c r="AQ1611" s="1"/>
      <c r="AR1611" s="1"/>
    </row>
    <row r="1612" spans="28:44" ht="12.75">
      <c r="AB1612" s="1"/>
      <c r="AC1612" s="1"/>
      <c r="AD1612" s="1"/>
      <c r="AF1612" s="1"/>
      <c r="AG1612" s="1"/>
      <c r="AH1612" s="1"/>
      <c r="AI1612" s="1"/>
      <c r="AJ1612" s="1"/>
      <c r="AK1612" s="1"/>
      <c r="AN1612" s="1"/>
      <c r="AO1612" s="1"/>
      <c r="AP1612" s="1"/>
      <c r="AQ1612" s="1"/>
      <c r="AR1612" s="1"/>
    </row>
    <row r="1613" spans="28:44" ht="12.75">
      <c r="AB1613" s="1"/>
      <c r="AC1613" s="1"/>
      <c r="AD1613" s="1"/>
      <c r="AF1613" s="1"/>
      <c r="AG1613" s="1"/>
      <c r="AH1613" s="1"/>
      <c r="AI1613" s="1"/>
      <c r="AJ1613" s="1"/>
      <c r="AK1613" s="1"/>
      <c r="AN1613" s="1"/>
      <c r="AO1613" s="1"/>
      <c r="AP1613" s="1"/>
      <c r="AQ1613" s="1"/>
      <c r="AR1613" s="1"/>
    </row>
    <row r="1614" spans="28:44" ht="12.75">
      <c r="AB1614" s="1"/>
      <c r="AC1614" s="1"/>
      <c r="AD1614" s="1"/>
      <c r="AF1614" s="1"/>
      <c r="AG1614" s="1"/>
      <c r="AH1614" s="1"/>
      <c r="AI1614" s="1"/>
      <c r="AJ1614" s="1"/>
      <c r="AK1614" s="1"/>
      <c r="AN1614" s="1"/>
      <c r="AO1614" s="1"/>
      <c r="AP1614" s="1"/>
      <c r="AQ1614" s="1"/>
      <c r="AR1614" s="1"/>
    </row>
    <row r="1615" spans="28:44" ht="12.75">
      <c r="AB1615" s="1"/>
      <c r="AC1615" s="1"/>
      <c r="AD1615" s="1"/>
      <c r="AF1615" s="1"/>
      <c r="AG1615" s="1"/>
      <c r="AH1615" s="1"/>
      <c r="AI1615" s="1"/>
      <c r="AJ1615" s="1"/>
      <c r="AK1615" s="1"/>
      <c r="AN1615" s="1"/>
      <c r="AO1615" s="1"/>
      <c r="AP1615" s="1"/>
      <c r="AQ1615" s="1"/>
      <c r="AR1615" s="1"/>
    </row>
    <row r="1616" spans="28:44" ht="12.75">
      <c r="AB1616" s="1"/>
      <c r="AC1616" s="1"/>
      <c r="AD1616" s="1"/>
      <c r="AF1616" s="1"/>
      <c r="AG1616" s="1"/>
      <c r="AH1616" s="1"/>
      <c r="AI1616" s="1"/>
      <c r="AJ1616" s="1"/>
      <c r="AK1616" s="1"/>
      <c r="AN1616" s="1"/>
      <c r="AO1616" s="1"/>
      <c r="AP1616" s="1"/>
      <c r="AQ1616" s="1"/>
      <c r="AR1616" s="1"/>
    </row>
    <row r="1617" spans="28:44" ht="12.75">
      <c r="AB1617" s="1"/>
      <c r="AC1617" s="1"/>
      <c r="AD1617" s="1"/>
      <c r="AF1617" s="1"/>
      <c r="AG1617" s="1"/>
      <c r="AH1617" s="1"/>
      <c r="AI1617" s="1"/>
      <c r="AJ1617" s="1"/>
      <c r="AK1617" s="1"/>
      <c r="AN1617" s="1"/>
      <c r="AO1617" s="1"/>
      <c r="AP1617" s="1"/>
      <c r="AQ1617" s="1"/>
      <c r="AR1617" s="1"/>
    </row>
    <row r="1618" spans="28:44" ht="12.75">
      <c r="AB1618" s="1"/>
      <c r="AC1618" s="1"/>
      <c r="AD1618" s="1"/>
      <c r="AF1618" s="1"/>
      <c r="AG1618" s="1"/>
      <c r="AH1618" s="1"/>
      <c r="AI1618" s="1"/>
      <c r="AJ1618" s="1"/>
      <c r="AK1618" s="1"/>
      <c r="AN1618" s="1"/>
      <c r="AO1618" s="1"/>
      <c r="AP1618" s="1"/>
      <c r="AQ1618" s="1"/>
      <c r="AR1618" s="1"/>
    </row>
    <row r="1619" spans="28:44" ht="12.75">
      <c r="AB1619" s="1"/>
      <c r="AC1619" s="1"/>
      <c r="AD1619" s="1"/>
      <c r="AF1619" s="1"/>
      <c r="AG1619" s="1"/>
      <c r="AH1619" s="1"/>
      <c r="AI1619" s="1"/>
      <c r="AJ1619" s="1"/>
      <c r="AK1619" s="1"/>
      <c r="AN1619" s="1"/>
      <c r="AO1619" s="1"/>
      <c r="AP1619" s="1"/>
      <c r="AQ1619" s="1"/>
      <c r="AR1619" s="1"/>
    </row>
    <row r="1620" spans="28:44" ht="12.75">
      <c r="AB1620" s="1"/>
      <c r="AC1620" s="1"/>
      <c r="AD1620" s="1"/>
      <c r="AF1620" s="1"/>
      <c r="AG1620" s="1"/>
      <c r="AH1620" s="1"/>
      <c r="AI1620" s="1"/>
      <c r="AJ1620" s="1"/>
      <c r="AK1620" s="1"/>
      <c r="AN1620" s="1"/>
      <c r="AO1620" s="1"/>
      <c r="AP1620" s="1"/>
      <c r="AQ1620" s="1"/>
      <c r="AR1620" s="1"/>
    </row>
    <row r="1621" spans="28:44" ht="12.75">
      <c r="AB1621" s="1"/>
      <c r="AC1621" s="1"/>
      <c r="AD1621" s="1"/>
      <c r="AF1621" s="1"/>
      <c r="AG1621" s="1"/>
      <c r="AH1621" s="1"/>
      <c r="AI1621" s="1"/>
      <c r="AJ1621" s="1"/>
      <c r="AK1621" s="1"/>
      <c r="AN1621" s="1"/>
      <c r="AO1621" s="1"/>
      <c r="AP1621" s="1"/>
      <c r="AQ1621" s="1"/>
      <c r="AR1621" s="1"/>
    </row>
    <row r="1622" spans="28:44" ht="12.75">
      <c r="AB1622" s="1"/>
      <c r="AC1622" s="1"/>
      <c r="AD1622" s="1"/>
      <c r="AF1622" s="1"/>
      <c r="AG1622" s="1"/>
      <c r="AH1622" s="1"/>
      <c r="AI1622" s="1"/>
      <c r="AJ1622" s="1"/>
      <c r="AK1622" s="1"/>
      <c r="AN1622" s="1"/>
      <c r="AO1622" s="1"/>
      <c r="AP1622" s="1"/>
      <c r="AQ1622" s="1"/>
      <c r="AR1622" s="1"/>
    </row>
    <row r="1623" spans="28:44" ht="12.75">
      <c r="AB1623" s="1"/>
      <c r="AC1623" s="1"/>
      <c r="AD1623" s="1"/>
      <c r="AF1623" s="1"/>
      <c r="AG1623" s="1"/>
      <c r="AH1623" s="1"/>
      <c r="AI1623" s="1"/>
      <c r="AJ1623" s="1"/>
      <c r="AK1623" s="1"/>
      <c r="AN1623" s="1"/>
      <c r="AO1623" s="1"/>
      <c r="AP1623" s="1"/>
      <c r="AQ1623" s="1"/>
      <c r="AR1623" s="1"/>
    </row>
    <row r="1624" spans="28:44" ht="12.75">
      <c r="AB1624" s="1"/>
      <c r="AC1624" s="1"/>
      <c r="AD1624" s="1"/>
      <c r="AF1624" s="1"/>
      <c r="AG1624" s="1"/>
      <c r="AH1624" s="1"/>
      <c r="AI1624" s="1"/>
      <c r="AJ1624" s="1"/>
      <c r="AK1624" s="1"/>
      <c r="AN1624" s="1"/>
      <c r="AO1624" s="1"/>
      <c r="AP1624" s="1"/>
      <c r="AQ1624" s="1"/>
      <c r="AR1624" s="1"/>
    </row>
    <row r="1625" spans="28:44" ht="12.75">
      <c r="AB1625" s="1"/>
      <c r="AC1625" s="1"/>
      <c r="AD1625" s="1"/>
      <c r="AF1625" s="1"/>
      <c r="AG1625" s="1"/>
      <c r="AH1625" s="1"/>
      <c r="AI1625" s="1"/>
      <c r="AJ1625" s="1"/>
      <c r="AK1625" s="1"/>
      <c r="AN1625" s="1"/>
      <c r="AO1625" s="1"/>
      <c r="AP1625" s="1"/>
      <c r="AQ1625" s="1"/>
      <c r="AR1625" s="1"/>
    </row>
    <row r="1626" spans="28:44" ht="12.75">
      <c r="AB1626" s="1"/>
      <c r="AC1626" s="1"/>
      <c r="AD1626" s="1"/>
      <c r="AF1626" s="1"/>
      <c r="AG1626" s="1"/>
      <c r="AH1626" s="1"/>
      <c r="AI1626" s="1"/>
      <c r="AJ1626" s="1"/>
      <c r="AK1626" s="1"/>
      <c r="AN1626" s="1"/>
      <c r="AO1626" s="1"/>
      <c r="AP1626" s="1"/>
      <c r="AQ1626" s="1"/>
      <c r="AR1626" s="1"/>
    </row>
    <row r="1627" spans="28:44" ht="12.75">
      <c r="AB1627" s="1"/>
      <c r="AC1627" s="1"/>
      <c r="AD1627" s="1"/>
      <c r="AF1627" s="1"/>
      <c r="AG1627" s="1"/>
      <c r="AH1627" s="1"/>
      <c r="AI1627" s="1"/>
      <c r="AJ1627" s="1"/>
      <c r="AK1627" s="1"/>
      <c r="AN1627" s="1"/>
      <c r="AO1627" s="1"/>
      <c r="AP1627" s="1"/>
      <c r="AQ1627" s="1"/>
      <c r="AR1627" s="1"/>
    </row>
    <row r="1628" spans="28:44" ht="12.75">
      <c r="AB1628" s="1"/>
      <c r="AC1628" s="1"/>
      <c r="AD1628" s="1"/>
      <c r="AF1628" s="1"/>
      <c r="AG1628" s="1"/>
      <c r="AH1628" s="1"/>
      <c r="AI1628" s="1"/>
      <c r="AJ1628" s="1"/>
      <c r="AK1628" s="1"/>
      <c r="AN1628" s="1"/>
      <c r="AO1628" s="1"/>
      <c r="AP1628" s="1"/>
      <c r="AQ1628" s="1"/>
      <c r="AR1628" s="1"/>
    </row>
    <row r="1629" spans="28:44" ht="12.75">
      <c r="AB1629" s="1"/>
      <c r="AC1629" s="1"/>
      <c r="AD1629" s="1"/>
      <c r="AF1629" s="1"/>
      <c r="AG1629" s="1"/>
      <c r="AH1629" s="1"/>
      <c r="AI1629" s="1"/>
      <c r="AJ1629" s="1"/>
      <c r="AK1629" s="1"/>
      <c r="AN1629" s="1"/>
      <c r="AO1629" s="1"/>
      <c r="AP1629" s="1"/>
      <c r="AQ1629" s="1"/>
      <c r="AR1629" s="1"/>
    </row>
    <row r="1630" spans="28:44" ht="12.75">
      <c r="AB1630" s="1"/>
      <c r="AC1630" s="1"/>
      <c r="AD1630" s="1"/>
      <c r="AF1630" s="1"/>
      <c r="AG1630" s="1"/>
      <c r="AH1630" s="1"/>
      <c r="AI1630" s="1"/>
      <c r="AJ1630" s="1"/>
      <c r="AK1630" s="1"/>
      <c r="AN1630" s="1"/>
      <c r="AO1630" s="1"/>
      <c r="AP1630" s="1"/>
      <c r="AQ1630" s="1"/>
      <c r="AR1630" s="1"/>
    </row>
    <row r="1631" spans="28:44" ht="12.75">
      <c r="AB1631" s="1"/>
      <c r="AC1631" s="1"/>
      <c r="AD1631" s="1"/>
      <c r="AF1631" s="1"/>
      <c r="AG1631" s="1"/>
      <c r="AH1631" s="1"/>
      <c r="AI1631" s="1"/>
      <c r="AJ1631" s="1"/>
      <c r="AK1631" s="1"/>
      <c r="AN1631" s="1"/>
      <c r="AO1631" s="1"/>
      <c r="AP1631" s="1"/>
      <c r="AQ1631" s="1"/>
      <c r="AR1631" s="1"/>
    </row>
    <row r="1632" spans="28:44" ht="12.75">
      <c r="AB1632" s="1"/>
      <c r="AC1632" s="1"/>
      <c r="AD1632" s="1"/>
      <c r="AF1632" s="1"/>
      <c r="AG1632" s="1"/>
      <c r="AH1632" s="1"/>
      <c r="AI1632" s="1"/>
      <c r="AJ1632" s="1"/>
      <c r="AK1632" s="1"/>
      <c r="AN1632" s="1"/>
      <c r="AO1632" s="1"/>
      <c r="AP1632" s="1"/>
      <c r="AQ1632" s="1"/>
      <c r="AR1632" s="1"/>
    </row>
    <row r="1633" spans="28:44" ht="12.75">
      <c r="AB1633" s="1"/>
      <c r="AC1633" s="1"/>
      <c r="AD1633" s="1"/>
      <c r="AF1633" s="1"/>
      <c r="AG1633" s="1"/>
      <c r="AH1633" s="1"/>
      <c r="AI1633" s="1"/>
      <c r="AJ1633" s="1"/>
      <c r="AK1633" s="1"/>
      <c r="AN1633" s="1"/>
      <c r="AO1633" s="1"/>
      <c r="AP1633" s="1"/>
      <c r="AQ1633" s="1"/>
      <c r="AR1633" s="1"/>
    </row>
    <row r="1634" spans="28:44" ht="12.75">
      <c r="AB1634" s="1"/>
      <c r="AC1634" s="1"/>
      <c r="AD1634" s="1"/>
      <c r="AF1634" s="1"/>
      <c r="AG1634" s="1"/>
      <c r="AH1634" s="1"/>
      <c r="AI1634" s="1"/>
      <c r="AJ1634" s="1"/>
      <c r="AK1634" s="1"/>
      <c r="AN1634" s="1"/>
      <c r="AO1634" s="1"/>
      <c r="AP1634" s="1"/>
      <c r="AQ1634" s="1"/>
      <c r="AR1634" s="1"/>
    </row>
    <row r="1635" spans="28:44" ht="12.75">
      <c r="AB1635" s="1"/>
      <c r="AC1635" s="1"/>
      <c r="AD1635" s="1"/>
      <c r="AF1635" s="1"/>
      <c r="AG1635" s="1"/>
      <c r="AH1635" s="1"/>
      <c r="AI1635" s="1"/>
      <c r="AJ1635" s="1"/>
      <c r="AK1635" s="1"/>
      <c r="AN1635" s="1"/>
      <c r="AO1635" s="1"/>
      <c r="AP1635" s="1"/>
      <c r="AQ1635" s="1"/>
      <c r="AR1635" s="1"/>
    </row>
    <row r="1636" spans="28:44" ht="12.75">
      <c r="AB1636" s="1"/>
      <c r="AC1636" s="1"/>
      <c r="AD1636" s="1"/>
      <c r="AF1636" s="1"/>
      <c r="AG1636" s="1"/>
      <c r="AH1636" s="1"/>
      <c r="AI1636" s="1"/>
      <c r="AJ1636" s="1"/>
      <c r="AK1636" s="1"/>
      <c r="AN1636" s="1"/>
      <c r="AO1636" s="1"/>
      <c r="AP1636" s="1"/>
      <c r="AQ1636" s="1"/>
      <c r="AR1636" s="1"/>
    </row>
    <row r="1637" spans="28:44" ht="12.75">
      <c r="AB1637" s="1"/>
      <c r="AC1637" s="1"/>
      <c r="AD1637" s="1"/>
      <c r="AF1637" s="1"/>
      <c r="AG1637" s="1"/>
      <c r="AH1637" s="1"/>
      <c r="AI1637" s="1"/>
      <c r="AJ1637" s="1"/>
      <c r="AK1637" s="1"/>
      <c r="AN1637" s="1"/>
      <c r="AO1637" s="1"/>
      <c r="AP1637" s="1"/>
      <c r="AQ1637" s="1"/>
      <c r="AR1637" s="1"/>
    </row>
    <row r="1638" spans="28:44" ht="12.75">
      <c r="AB1638" s="1"/>
      <c r="AC1638" s="1"/>
      <c r="AD1638" s="1"/>
      <c r="AF1638" s="1"/>
      <c r="AG1638" s="1"/>
      <c r="AH1638" s="1"/>
      <c r="AI1638" s="1"/>
      <c r="AJ1638" s="1"/>
      <c r="AK1638" s="1"/>
      <c r="AN1638" s="1"/>
      <c r="AO1638" s="1"/>
      <c r="AP1638" s="1"/>
      <c r="AQ1638" s="1"/>
      <c r="AR1638" s="1"/>
    </row>
    <row r="1639" spans="28:44" ht="12.75">
      <c r="AB1639" s="1"/>
      <c r="AC1639" s="1"/>
      <c r="AD1639" s="1"/>
      <c r="AF1639" s="1"/>
      <c r="AG1639" s="1"/>
      <c r="AH1639" s="1"/>
      <c r="AI1639" s="1"/>
      <c r="AJ1639" s="1"/>
      <c r="AK1639" s="1"/>
      <c r="AN1639" s="1"/>
      <c r="AO1639" s="1"/>
      <c r="AP1639" s="1"/>
      <c r="AQ1639" s="1"/>
      <c r="AR1639" s="1"/>
    </row>
    <row r="1640" spans="28:44" ht="12.75">
      <c r="AB1640" s="1"/>
      <c r="AC1640" s="1"/>
      <c r="AD1640" s="1"/>
      <c r="AF1640" s="1"/>
      <c r="AG1640" s="1"/>
      <c r="AH1640" s="1"/>
      <c r="AI1640" s="1"/>
      <c r="AJ1640" s="1"/>
      <c r="AK1640" s="1"/>
      <c r="AN1640" s="1"/>
      <c r="AO1640" s="1"/>
      <c r="AP1640" s="1"/>
      <c r="AQ1640" s="1"/>
      <c r="AR1640" s="1"/>
    </row>
    <row r="1641" spans="28:44" ht="12.75">
      <c r="AB1641" s="1"/>
      <c r="AC1641" s="1"/>
      <c r="AD1641" s="1"/>
      <c r="AF1641" s="1"/>
      <c r="AG1641" s="1"/>
      <c r="AH1641" s="1"/>
      <c r="AI1641" s="1"/>
      <c r="AJ1641" s="1"/>
      <c r="AK1641" s="1"/>
      <c r="AN1641" s="1"/>
      <c r="AO1641" s="1"/>
      <c r="AP1641" s="1"/>
      <c r="AQ1641" s="1"/>
      <c r="AR1641" s="1"/>
    </row>
    <row r="1642" spans="28:44" ht="12.75">
      <c r="AB1642" s="1"/>
      <c r="AC1642" s="1"/>
      <c r="AD1642" s="1"/>
      <c r="AF1642" s="1"/>
      <c r="AG1642" s="1"/>
      <c r="AH1642" s="1"/>
      <c r="AI1642" s="1"/>
      <c r="AJ1642" s="1"/>
      <c r="AK1642" s="1"/>
      <c r="AN1642" s="1"/>
      <c r="AO1642" s="1"/>
      <c r="AP1642" s="1"/>
      <c r="AQ1642" s="1"/>
      <c r="AR1642" s="1"/>
    </row>
    <row r="1643" spans="28:44" ht="12.75">
      <c r="AB1643" s="1"/>
      <c r="AC1643" s="1"/>
      <c r="AD1643" s="1"/>
      <c r="AF1643" s="1"/>
      <c r="AG1643" s="1"/>
      <c r="AH1643" s="1"/>
      <c r="AI1643" s="1"/>
      <c r="AJ1643" s="1"/>
      <c r="AK1643" s="1"/>
      <c r="AN1643" s="1"/>
      <c r="AO1643" s="1"/>
      <c r="AP1643" s="1"/>
      <c r="AQ1643" s="1"/>
      <c r="AR1643" s="1"/>
    </row>
    <row r="1644" spans="28:44" ht="12.75">
      <c r="AB1644" s="1"/>
      <c r="AC1644" s="1"/>
      <c r="AD1644" s="1"/>
      <c r="AF1644" s="1"/>
      <c r="AG1644" s="1"/>
      <c r="AH1644" s="1"/>
      <c r="AI1644" s="1"/>
      <c r="AJ1644" s="1"/>
      <c r="AK1644" s="1"/>
      <c r="AN1644" s="1"/>
      <c r="AO1644" s="1"/>
      <c r="AP1644" s="1"/>
      <c r="AQ1644" s="1"/>
      <c r="AR1644" s="1"/>
    </row>
    <row r="1645" spans="28:44" ht="12.75">
      <c r="AB1645" s="1"/>
      <c r="AC1645" s="1"/>
      <c r="AD1645" s="1"/>
      <c r="AF1645" s="1"/>
      <c r="AG1645" s="1"/>
      <c r="AH1645" s="1"/>
      <c r="AI1645" s="1"/>
      <c r="AJ1645" s="1"/>
      <c r="AK1645" s="1"/>
      <c r="AN1645" s="1"/>
      <c r="AO1645" s="1"/>
      <c r="AP1645" s="1"/>
      <c r="AQ1645" s="1"/>
      <c r="AR1645" s="1"/>
    </row>
    <row r="1646" spans="28:44" ht="12.75">
      <c r="AB1646" s="1"/>
      <c r="AC1646" s="1"/>
      <c r="AD1646" s="1"/>
      <c r="AF1646" s="1"/>
      <c r="AG1646" s="1"/>
      <c r="AH1646" s="1"/>
      <c r="AI1646" s="1"/>
      <c r="AJ1646" s="1"/>
      <c r="AK1646" s="1"/>
      <c r="AN1646" s="1"/>
      <c r="AO1646" s="1"/>
      <c r="AP1646" s="1"/>
      <c r="AQ1646" s="1"/>
      <c r="AR1646" s="1"/>
    </row>
    <row r="1647" spans="28:44" ht="12.75">
      <c r="AB1647" s="1"/>
      <c r="AC1647" s="1"/>
      <c r="AD1647" s="1"/>
      <c r="AF1647" s="1"/>
      <c r="AG1647" s="1"/>
      <c r="AH1647" s="1"/>
      <c r="AI1647" s="1"/>
      <c r="AJ1647" s="1"/>
      <c r="AK1647" s="1"/>
      <c r="AN1647" s="1"/>
      <c r="AO1647" s="1"/>
      <c r="AP1647" s="1"/>
      <c r="AQ1647" s="1"/>
      <c r="AR1647" s="1"/>
    </row>
    <row r="1648" spans="28:44" ht="12.75">
      <c r="AB1648" s="1"/>
      <c r="AC1648" s="1"/>
      <c r="AD1648" s="1"/>
      <c r="AF1648" s="1"/>
      <c r="AG1648" s="1"/>
      <c r="AH1648" s="1"/>
      <c r="AI1648" s="1"/>
      <c r="AJ1648" s="1"/>
      <c r="AK1648" s="1"/>
      <c r="AN1648" s="1"/>
      <c r="AO1648" s="1"/>
      <c r="AP1648" s="1"/>
      <c r="AQ1648" s="1"/>
      <c r="AR1648" s="1"/>
    </row>
    <row r="1649" spans="28:44" ht="12.75">
      <c r="AB1649" s="1"/>
      <c r="AC1649" s="1"/>
      <c r="AD1649" s="1"/>
      <c r="AF1649" s="1"/>
      <c r="AG1649" s="1"/>
      <c r="AH1649" s="1"/>
      <c r="AI1649" s="1"/>
      <c r="AJ1649" s="1"/>
      <c r="AK1649" s="1"/>
      <c r="AN1649" s="1"/>
      <c r="AO1649" s="1"/>
      <c r="AP1649" s="1"/>
      <c r="AQ1649" s="1"/>
      <c r="AR1649" s="1"/>
    </row>
    <row r="1650" spans="28:44" ht="12.75">
      <c r="AB1650" s="1"/>
      <c r="AC1650" s="1"/>
      <c r="AD1650" s="1"/>
      <c r="AF1650" s="1"/>
      <c r="AG1650" s="1"/>
      <c r="AH1650" s="1"/>
      <c r="AI1650" s="1"/>
      <c r="AJ1650" s="1"/>
      <c r="AK1650" s="1"/>
      <c r="AN1650" s="1"/>
      <c r="AO1650" s="1"/>
      <c r="AP1650" s="1"/>
      <c r="AQ1650" s="1"/>
      <c r="AR1650" s="1"/>
    </row>
    <row r="1651" spans="28:44" ht="12.75">
      <c r="AB1651" s="1"/>
      <c r="AC1651" s="1"/>
      <c r="AD1651" s="1"/>
      <c r="AF1651" s="1"/>
      <c r="AG1651" s="1"/>
      <c r="AH1651" s="1"/>
      <c r="AI1651" s="1"/>
      <c r="AJ1651" s="1"/>
      <c r="AK1651" s="1"/>
      <c r="AN1651" s="1"/>
      <c r="AO1651" s="1"/>
      <c r="AP1651" s="1"/>
      <c r="AQ1651" s="1"/>
      <c r="AR1651" s="1"/>
    </row>
    <row r="1652" spans="28:44" ht="12.75">
      <c r="AB1652" s="1"/>
      <c r="AC1652" s="1"/>
      <c r="AD1652" s="1"/>
      <c r="AF1652" s="1"/>
      <c r="AG1652" s="1"/>
      <c r="AH1652" s="1"/>
      <c r="AI1652" s="1"/>
      <c r="AJ1652" s="1"/>
      <c r="AK1652" s="1"/>
      <c r="AN1652" s="1"/>
      <c r="AO1652" s="1"/>
      <c r="AP1652" s="1"/>
      <c r="AQ1652" s="1"/>
      <c r="AR1652" s="1"/>
    </row>
    <row r="1653" spans="28:44" ht="12.75">
      <c r="AB1653" s="1"/>
      <c r="AC1653" s="1"/>
      <c r="AD1653" s="1"/>
      <c r="AF1653" s="1"/>
      <c r="AG1653" s="1"/>
      <c r="AH1653" s="1"/>
      <c r="AI1653" s="1"/>
      <c r="AJ1653" s="1"/>
      <c r="AK1653" s="1"/>
      <c r="AN1653" s="1"/>
      <c r="AO1653" s="1"/>
      <c r="AP1653" s="1"/>
      <c r="AQ1653" s="1"/>
      <c r="AR1653" s="1"/>
    </row>
    <row r="1654" spans="28:44" ht="12.75">
      <c r="AB1654" s="1"/>
      <c r="AC1654" s="1"/>
      <c r="AD1654" s="1"/>
      <c r="AF1654" s="1"/>
      <c r="AG1654" s="1"/>
      <c r="AH1654" s="1"/>
      <c r="AI1654" s="1"/>
      <c r="AJ1654" s="1"/>
      <c r="AK1654" s="1"/>
      <c r="AN1654" s="1"/>
      <c r="AO1654" s="1"/>
      <c r="AP1654" s="1"/>
      <c r="AQ1654" s="1"/>
      <c r="AR1654" s="1"/>
    </row>
    <row r="1655" spans="28:44" ht="12.75">
      <c r="AB1655" s="1"/>
      <c r="AC1655" s="1"/>
      <c r="AD1655" s="1"/>
      <c r="AF1655" s="1"/>
      <c r="AG1655" s="1"/>
      <c r="AH1655" s="1"/>
      <c r="AI1655" s="1"/>
      <c r="AJ1655" s="1"/>
      <c r="AK1655" s="1"/>
      <c r="AN1655" s="1"/>
      <c r="AO1655" s="1"/>
      <c r="AP1655" s="1"/>
      <c r="AQ1655" s="1"/>
      <c r="AR1655" s="1"/>
    </row>
    <row r="1656" spans="28:44" ht="12.75">
      <c r="AB1656" s="1"/>
      <c r="AC1656" s="1"/>
      <c r="AD1656" s="1"/>
      <c r="AF1656" s="1"/>
      <c r="AG1656" s="1"/>
      <c r="AH1656" s="1"/>
      <c r="AI1656" s="1"/>
      <c r="AJ1656" s="1"/>
      <c r="AK1656" s="1"/>
      <c r="AN1656" s="1"/>
      <c r="AO1656" s="1"/>
      <c r="AP1656" s="1"/>
      <c r="AQ1656" s="1"/>
      <c r="AR1656" s="1"/>
    </row>
    <row r="1657" spans="28:44" ht="12.75">
      <c r="AB1657" s="1"/>
      <c r="AC1657" s="1"/>
      <c r="AD1657" s="1"/>
      <c r="AF1657" s="1"/>
      <c r="AG1657" s="1"/>
      <c r="AH1657" s="1"/>
      <c r="AI1657" s="1"/>
      <c r="AJ1657" s="1"/>
      <c r="AK1657" s="1"/>
      <c r="AN1657" s="1"/>
      <c r="AO1657" s="1"/>
      <c r="AP1657" s="1"/>
      <c r="AQ1657" s="1"/>
      <c r="AR1657" s="1"/>
    </row>
    <row r="1658" spans="28:44" ht="12.75">
      <c r="AB1658" s="1"/>
      <c r="AC1658" s="1"/>
      <c r="AD1658" s="1"/>
      <c r="AF1658" s="1"/>
      <c r="AG1658" s="1"/>
      <c r="AH1658" s="1"/>
      <c r="AI1658" s="1"/>
      <c r="AJ1658" s="1"/>
      <c r="AK1658" s="1"/>
      <c r="AN1658" s="1"/>
      <c r="AO1658" s="1"/>
      <c r="AP1658" s="1"/>
      <c r="AQ1658" s="1"/>
      <c r="AR1658" s="1"/>
    </row>
    <row r="1659" spans="28:44" ht="12.75">
      <c r="AB1659" s="1"/>
      <c r="AC1659" s="1"/>
      <c r="AD1659" s="1"/>
      <c r="AF1659" s="1"/>
      <c r="AG1659" s="1"/>
      <c r="AH1659" s="1"/>
      <c r="AI1659" s="1"/>
      <c r="AJ1659" s="1"/>
      <c r="AK1659" s="1"/>
      <c r="AN1659" s="1"/>
      <c r="AO1659" s="1"/>
      <c r="AP1659" s="1"/>
      <c r="AQ1659" s="1"/>
      <c r="AR1659" s="1"/>
    </row>
    <row r="1660" spans="28:44" ht="12.75">
      <c r="AB1660" s="1"/>
      <c r="AC1660" s="1"/>
      <c r="AD1660" s="1"/>
      <c r="AF1660" s="1"/>
      <c r="AG1660" s="1"/>
      <c r="AH1660" s="1"/>
      <c r="AI1660" s="1"/>
      <c r="AJ1660" s="1"/>
      <c r="AK1660" s="1"/>
      <c r="AN1660" s="1"/>
      <c r="AO1660" s="1"/>
      <c r="AP1660" s="1"/>
      <c r="AQ1660" s="1"/>
      <c r="AR1660" s="1"/>
    </row>
    <row r="1661" spans="28:44" ht="12.75">
      <c r="AB1661" s="1"/>
      <c r="AC1661" s="1"/>
      <c r="AD1661" s="1"/>
      <c r="AF1661" s="1"/>
      <c r="AG1661" s="1"/>
      <c r="AH1661" s="1"/>
      <c r="AI1661" s="1"/>
      <c r="AJ1661" s="1"/>
      <c r="AK1661" s="1"/>
      <c r="AN1661" s="1"/>
      <c r="AO1661" s="1"/>
      <c r="AP1661" s="1"/>
      <c r="AQ1661" s="1"/>
      <c r="AR1661" s="1"/>
    </row>
    <row r="1662" spans="28:44" ht="12.75">
      <c r="AB1662" s="1"/>
      <c r="AC1662" s="1"/>
      <c r="AD1662" s="1"/>
      <c r="AF1662" s="1"/>
      <c r="AG1662" s="1"/>
      <c r="AH1662" s="1"/>
      <c r="AI1662" s="1"/>
      <c r="AJ1662" s="1"/>
      <c r="AK1662" s="1"/>
      <c r="AN1662" s="1"/>
      <c r="AO1662" s="1"/>
      <c r="AP1662" s="1"/>
      <c r="AQ1662" s="1"/>
      <c r="AR1662" s="1"/>
    </row>
    <row r="1663" spans="28:44" ht="12.75">
      <c r="AB1663" s="1"/>
      <c r="AC1663" s="1"/>
      <c r="AD1663" s="1"/>
      <c r="AF1663" s="1"/>
      <c r="AG1663" s="1"/>
      <c r="AH1663" s="1"/>
      <c r="AI1663" s="1"/>
      <c r="AJ1663" s="1"/>
      <c r="AK1663" s="1"/>
      <c r="AN1663" s="1"/>
      <c r="AO1663" s="1"/>
      <c r="AP1663" s="1"/>
      <c r="AQ1663" s="1"/>
      <c r="AR1663" s="1"/>
    </row>
    <row r="1664" spans="28:44" ht="12.75">
      <c r="AB1664" s="1"/>
      <c r="AC1664" s="1"/>
      <c r="AD1664" s="1"/>
      <c r="AF1664" s="1"/>
      <c r="AG1664" s="1"/>
      <c r="AH1664" s="1"/>
      <c r="AI1664" s="1"/>
      <c r="AJ1664" s="1"/>
      <c r="AK1664" s="1"/>
      <c r="AN1664" s="1"/>
      <c r="AO1664" s="1"/>
      <c r="AP1664" s="1"/>
      <c r="AQ1664" s="1"/>
      <c r="AR1664" s="1"/>
    </row>
    <row r="1665" spans="28:44" ht="12.75">
      <c r="AB1665" s="1"/>
      <c r="AC1665" s="1"/>
      <c r="AD1665" s="1"/>
      <c r="AF1665" s="1"/>
      <c r="AG1665" s="1"/>
      <c r="AH1665" s="1"/>
      <c r="AI1665" s="1"/>
      <c r="AJ1665" s="1"/>
      <c r="AK1665" s="1"/>
      <c r="AN1665" s="1"/>
      <c r="AO1665" s="1"/>
      <c r="AP1665" s="1"/>
      <c r="AQ1665" s="1"/>
      <c r="AR1665" s="1"/>
    </row>
    <row r="1666" spans="28:44" ht="12.75">
      <c r="AB1666" s="1"/>
      <c r="AC1666" s="1"/>
      <c r="AD1666" s="1"/>
      <c r="AF1666" s="1"/>
      <c r="AG1666" s="1"/>
      <c r="AH1666" s="1"/>
      <c r="AI1666" s="1"/>
      <c r="AJ1666" s="1"/>
      <c r="AK1666" s="1"/>
      <c r="AN1666" s="1"/>
      <c r="AO1666" s="1"/>
      <c r="AP1666" s="1"/>
      <c r="AQ1666" s="1"/>
      <c r="AR1666" s="1"/>
    </row>
    <row r="1667" spans="28:44" ht="12.75">
      <c r="AB1667" s="1"/>
      <c r="AC1667" s="1"/>
      <c r="AD1667" s="1"/>
      <c r="AF1667" s="1"/>
      <c r="AG1667" s="1"/>
      <c r="AH1667" s="1"/>
      <c r="AI1667" s="1"/>
      <c r="AJ1667" s="1"/>
      <c r="AK1667" s="1"/>
      <c r="AN1667" s="1"/>
      <c r="AO1667" s="1"/>
      <c r="AP1667" s="1"/>
      <c r="AQ1667" s="1"/>
      <c r="AR1667" s="1"/>
    </row>
    <row r="1668" spans="28:44" ht="12.75">
      <c r="AB1668" s="1"/>
      <c r="AC1668" s="1"/>
      <c r="AD1668" s="1"/>
      <c r="AF1668" s="1"/>
      <c r="AG1668" s="1"/>
      <c r="AH1668" s="1"/>
      <c r="AI1668" s="1"/>
      <c r="AJ1668" s="1"/>
      <c r="AK1668" s="1"/>
      <c r="AN1668" s="1"/>
      <c r="AO1668" s="1"/>
      <c r="AP1668" s="1"/>
      <c r="AQ1668" s="1"/>
      <c r="AR1668" s="1"/>
    </row>
    <row r="1669" spans="28:44" ht="12.75">
      <c r="AB1669" s="1"/>
      <c r="AC1669" s="1"/>
      <c r="AD1669" s="1"/>
      <c r="AF1669" s="1"/>
      <c r="AG1669" s="1"/>
      <c r="AH1669" s="1"/>
      <c r="AI1669" s="1"/>
      <c r="AJ1669" s="1"/>
      <c r="AK1669" s="1"/>
      <c r="AN1669" s="1"/>
      <c r="AO1669" s="1"/>
      <c r="AP1669" s="1"/>
      <c r="AQ1669" s="1"/>
      <c r="AR1669" s="1"/>
    </row>
    <row r="1670" spans="28:44" ht="12.75">
      <c r="AB1670" s="1"/>
      <c r="AC1670" s="1"/>
      <c r="AD1670" s="1"/>
      <c r="AF1670" s="1"/>
      <c r="AG1670" s="1"/>
      <c r="AH1670" s="1"/>
      <c r="AI1670" s="1"/>
      <c r="AJ1670" s="1"/>
      <c r="AK1670" s="1"/>
      <c r="AN1670" s="1"/>
      <c r="AO1670" s="1"/>
      <c r="AP1670" s="1"/>
      <c r="AQ1670" s="1"/>
      <c r="AR1670" s="1"/>
    </row>
    <row r="1671" spans="28:44" ht="12.75">
      <c r="AB1671" s="1"/>
      <c r="AC1671" s="1"/>
      <c r="AD1671" s="1"/>
      <c r="AF1671" s="1"/>
      <c r="AG1671" s="1"/>
      <c r="AH1671" s="1"/>
      <c r="AI1671" s="1"/>
      <c r="AJ1671" s="1"/>
      <c r="AK1671" s="1"/>
      <c r="AN1671" s="1"/>
      <c r="AO1671" s="1"/>
      <c r="AP1671" s="1"/>
      <c r="AQ1671" s="1"/>
      <c r="AR1671" s="1"/>
    </row>
    <row r="1672" spans="28:44" ht="12.75">
      <c r="AB1672" s="1"/>
      <c r="AC1672" s="1"/>
      <c r="AD1672" s="1"/>
      <c r="AF1672" s="1"/>
      <c r="AG1672" s="1"/>
      <c r="AH1672" s="1"/>
      <c r="AI1672" s="1"/>
      <c r="AJ1672" s="1"/>
      <c r="AK1672" s="1"/>
      <c r="AN1672" s="1"/>
      <c r="AO1672" s="1"/>
      <c r="AP1672" s="1"/>
      <c r="AQ1672" s="1"/>
      <c r="AR1672" s="1"/>
    </row>
    <row r="1673" spans="28:44" ht="12.75">
      <c r="AB1673" s="1"/>
      <c r="AC1673" s="1"/>
      <c r="AD1673" s="1"/>
      <c r="AF1673" s="1"/>
      <c r="AG1673" s="1"/>
      <c r="AH1673" s="1"/>
      <c r="AI1673" s="1"/>
      <c r="AJ1673" s="1"/>
      <c r="AK1673" s="1"/>
      <c r="AN1673" s="1"/>
      <c r="AO1673" s="1"/>
      <c r="AP1673" s="1"/>
      <c r="AQ1673" s="1"/>
      <c r="AR1673" s="1"/>
    </row>
    <row r="1674" spans="28:44" ht="12.75">
      <c r="AB1674" s="1"/>
      <c r="AC1674" s="1"/>
      <c r="AD1674" s="1"/>
      <c r="AF1674" s="1"/>
      <c r="AG1674" s="1"/>
      <c r="AH1674" s="1"/>
      <c r="AI1674" s="1"/>
      <c r="AJ1674" s="1"/>
      <c r="AK1674" s="1"/>
      <c r="AN1674" s="1"/>
      <c r="AO1674" s="1"/>
      <c r="AP1674" s="1"/>
      <c r="AQ1674" s="1"/>
      <c r="AR1674" s="1"/>
    </row>
    <row r="1675" spans="28:44" ht="12.75">
      <c r="AB1675" s="1"/>
      <c r="AC1675" s="1"/>
      <c r="AD1675" s="1"/>
      <c r="AF1675" s="1"/>
      <c r="AG1675" s="1"/>
      <c r="AH1675" s="1"/>
      <c r="AI1675" s="1"/>
      <c r="AJ1675" s="1"/>
      <c r="AK1675" s="1"/>
      <c r="AN1675" s="1"/>
      <c r="AO1675" s="1"/>
      <c r="AP1675" s="1"/>
      <c r="AQ1675" s="1"/>
      <c r="AR1675" s="1"/>
    </row>
    <row r="1676" spans="28:44" ht="12.75">
      <c r="AB1676" s="1"/>
      <c r="AC1676" s="1"/>
      <c r="AD1676" s="1"/>
      <c r="AF1676" s="1"/>
      <c r="AG1676" s="1"/>
      <c r="AH1676" s="1"/>
      <c r="AI1676" s="1"/>
      <c r="AJ1676" s="1"/>
      <c r="AK1676" s="1"/>
      <c r="AN1676" s="1"/>
      <c r="AO1676" s="1"/>
      <c r="AP1676" s="1"/>
      <c r="AQ1676" s="1"/>
      <c r="AR1676" s="1"/>
    </row>
    <row r="1677" spans="28:44" ht="12.75">
      <c r="AB1677" s="1"/>
      <c r="AC1677" s="1"/>
      <c r="AD1677" s="1"/>
      <c r="AF1677" s="1"/>
      <c r="AG1677" s="1"/>
      <c r="AH1677" s="1"/>
      <c r="AI1677" s="1"/>
      <c r="AJ1677" s="1"/>
      <c r="AK1677" s="1"/>
      <c r="AN1677" s="1"/>
      <c r="AO1677" s="1"/>
      <c r="AP1677" s="1"/>
      <c r="AQ1677" s="1"/>
      <c r="AR1677" s="1"/>
    </row>
    <row r="1678" spans="28:44" ht="12.75">
      <c r="AB1678" s="1"/>
      <c r="AC1678" s="1"/>
      <c r="AD1678" s="1"/>
      <c r="AF1678" s="1"/>
      <c r="AG1678" s="1"/>
      <c r="AH1678" s="1"/>
      <c r="AI1678" s="1"/>
      <c r="AJ1678" s="1"/>
      <c r="AK1678" s="1"/>
      <c r="AN1678" s="1"/>
      <c r="AO1678" s="1"/>
      <c r="AP1678" s="1"/>
      <c r="AQ1678" s="1"/>
      <c r="AR1678" s="1"/>
    </row>
    <row r="1679" spans="28:44" ht="12.75">
      <c r="AB1679" s="1"/>
      <c r="AC1679" s="1"/>
      <c r="AD1679" s="1"/>
      <c r="AF1679" s="1"/>
      <c r="AG1679" s="1"/>
      <c r="AH1679" s="1"/>
      <c r="AI1679" s="1"/>
      <c r="AJ1679" s="1"/>
      <c r="AK1679" s="1"/>
      <c r="AN1679" s="1"/>
      <c r="AO1679" s="1"/>
      <c r="AP1679" s="1"/>
      <c r="AQ1679" s="1"/>
      <c r="AR1679" s="1"/>
    </row>
    <row r="1680" spans="28:44" ht="12.75">
      <c r="AB1680" s="1"/>
      <c r="AC1680" s="1"/>
      <c r="AD1680" s="1"/>
      <c r="AF1680" s="1"/>
      <c r="AG1680" s="1"/>
      <c r="AH1680" s="1"/>
      <c r="AI1680" s="1"/>
      <c r="AJ1680" s="1"/>
      <c r="AK1680" s="1"/>
      <c r="AN1680" s="1"/>
      <c r="AO1680" s="1"/>
      <c r="AP1680" s="1"/>
      <c r="AQ1680" s="1"/>
      <c r="AR1680" s="1"/>
    </row>
    <row r="1681" spans="28:44" ht="12.75">
      <c r="AB1681" s="1"/>
      <c r="AC1681" s="1"/>
      <c r="AD1681" s="1"/>
      <c r="AF1681" s="1"/>
      <c r="AG1681" s="1"/>
      <c r="AH1681" s="1"/>
      <c r="AI1681" s="1"/>
      <c r="AJ1681" s="1"/>
      <c r="AK1681" s="1"/>
      <c r="AN1681" s="1"/>
      <c r="AO1681" s="1"/>
      <c r="AP1681" s="1"/>
      <c r="AQ1681" s="1"/>
      <c r="AR1681" s="1"/>
    </row>
    <row r="1682" spans="28:44" ht="12.75">
      <c r="AB1682" s="1"/>
      <c r="AC1682" s="1"/>
      <c r="AD1682" s="1"/>
      <c r="AF1682" s="1"/>
      <c r="AG1682" s="1"/>
      <c r="AH1682" s="1"/>
      <c r="AI1682" s="1"/>
      <c r="AJ1682" s="1"/>
      <c r="AK1682" s="1"/>
      <c r="AN1682" s="1"/>
      <c r="AO1682" s="1"/>
      <c r="AP1682" s="1"/>
      <c r="AQ1682" s="1"/>
      <c r="AR1682" s="1"/>
    </row>
    <row r="1683" spans="28:44" ht="12.75">
      <c r="AB1683" s="1"/>
      <c r="AC1683" s="1"/>
      <c r="AD1683" s="1"/>
      <c r="AF1683" s="1"/>
      <c r="AG1683" s="1"/>
      <c r="AH1683" s="1"/>
      <c r="AI1683" s="1"/>
      <c r="AJ1683" s="1"/>
      <c r="AK1683" s="1"/>
      <c r="AN1683" s="1"/>
      <c r="AO1683" s="1"/>
      <c r="AP1683" s="1"/>
      <c r="AQ1683" s="1"/>
      <c r="AR1683" s="1"/>
    </row>
    <row r="1684" spans="28:44" ht="12.75">
      <c r="AB1684" s="1"/>
      <c r="AC1684" s="1"/>
      <c r="AD1684" s="1"/>
      <c r="AF1684" s="1"/>
      <c r="AG1684" s="1"/>
      <c r="AH1684" s="1"/>
      <c r="AI1684" s="1"/>
      <c r="AJ1684" s="1"/>
      <c r="AK1684" s="1"/>
      <c r="AN1684" s="1"/>
      <c r="AO1684" s="1"/>
      <c r="AP1684" s="1"/>
      <c r="AQ1684" s="1"/>
      <c r="AR1684" s="1"/>
    </row>
    <row r="1685" spans="28:44" ht="12.75">
      <c r="AB1685" s="1"/>
      <c r="AC1685" s="1"/>
      <c r="AD1685" s="1"/>
      <c r="AF1685" s="1"/>
      <c r="AG1685" s="1"/>
      <c r="AH1685" s="1"/>
      <c r="AI1685" s="1"/>
      <c r="AJ1685" s="1"/>
      <c r="AK1685" s="1"/>
      <c r="AN1685" s="1"/>
      <c r="AO1685" s="1"/>
      <c r="AP1685" s="1"/>
      <c r="AQ1685" s="1"/>
      <c r="AR1685" s="1"/>
    </row>
    <row r="1686" spans="28:44" ht="12.75">
      <c r="AB1686" s="1"/>
      <c r="AC1686" s="1"/>
      <c r="AD1686" s="1"/>
      <c r="AF1686" s="1"/>
      <c r="AG1686" s="1"/>
      <c r="AH1686" s="1"/>
      <c r="AI1686" s="1"/>
      <c r="AJ1686" s="1"/>
      <c r="AK1686" s="1"/>
      <c r="AN1686" s="1"/>
      <c r="AO1686" s="1"/>
      <c r="AP1686" s="1"/>
      <c r="AQ1686" s="1"/>
      <c r="AR1686" s="1"/>
    </row>
    <row r="1687" spans="28:44" ht="12.75">
      <c r="AB1687" s="1"/>
      <c r="AC1687" s="1"/>
      <c r="AD1687" s="1"/>
      <c r="AF1687" s="1"/>
      <c r="AG1687" s="1"/>
      <c r="AH1687" s="1"/>
      <c r="AI1687" s="1"/>
      <c r="AJ1687" s="1"/>
      <c r="AK1687" s="1"/>
      <c r="AN1687" s="1"/>
      <c r="AO1687" s="1"/>
      <c r="AP1687" s="1"/>
      <c r="AQ1687" s="1"/>
      <c r="AR1687" s="1"/>
    </row>
    <row r="1688" spans="28:44" ht="12.75">
      <c r="AB1688" s="1"/>
      <c r="AC1688" s="1"/>
      <c r="AD1688" s="1"/>
      <c r="AF1688" s="1"/>
      <c r="AG1688" s="1"/>
      <c r="AH1688" s="1"/>
      <c r="AI1688" s="1"/>
      <c r="AJ1688" s="1"/>
      <c r="AK1688" s="1"/>
      <c r="AN1688" s="1"/>
      <c r="AO1688" s="1"/>
      <c r="AP1688" s="1"/>
      <c r="AQ1688" s="1"/>
      <c r="AR1688" s="1"/>
    </row>
    <row r="1689" spans="28:44" ht="12.75">
      <c r="AB1689" s="1"/>
      <c r="AC1689" s="1"/>
      <c r="AD1689" s="1"/>
      <c r="AF1689" s="1"/>
      <c r="AG1689" s="1"/>
      <c r="AH1689" s="1"/>
      <c r="AI1689" s="1"/>
      <c r="AJ1689" s="1"/>
      <c r="AK1689" s="1"/>
      <c r="AN1689" s="1"/>
      <c r="AO1689" s="1"/>
      <c r="AP1689" s="1"/>
      <c r="AQ1689" s="1"/>
      <c r="AR1689" s="1"/>
    </row>
    <row r="1690" spans="28:44" ht="12.75">
      <c r="AB1690" s="1"/>
      <c r="AC1690" s="1"/>
      <c r="AD1690" s="1"/>
      <c r="AF1690" s="1"/>
      <c r="AG1690" s="1"/>
      <c r="AH1690" s="1"/>
      <c r="AI1690" s="1"/>
      <c r="AJ1690" s="1"/>
      <c r="AK1690" s="1"/>
      <c r="AN1690" s="1"/>
      <c r="AO1690" s="1"/>
      <c r="AP1690" s="1"/>
      <c r="AQ1690" s="1"/>
      <c r="AR1690" s="1"/>
    </row>
    <row r="1691" spans="28:44" ht="12.75">
      <c r="AB1691" s="1"/>
      <c r="AC1691" s="1"/>
      <c r="AD1691" s="1"/>
      <c r="AF1691" s="1"/>
      <c r="AG1691" s="1"/>
      <c r="AH1691" s="1"/>
      <c r="AI1691" s="1"/>
      <c r="AJ1691" s="1"/>
      <c r="AK1691" s="1"/>
      <c r="AN1691" s="1"/>
      <c r="AO1691" s="1"/>
      <c r="AP1691" s="1"/>
      <c r="AQ1691" s="1"/>
      <c r="AR1691" s="1"/>
    </row>
    <row r="1692" spans="28:44" ht="12.75">
      <c r="AB1692" s="1"/>
      <c r="AC1692" s="1"/>
      <c r="AD1692" s="1"/>
      <c r="AF1692" s="1"/>
      <c r="AG1692" s="1"/>
      <c r="AH1692" s="1"/>
      <c r="AI1692" s="1"/>
      <c r="AJ1692" s="1"/>
      <c r="AK1692" s="1"/>
      <c r="AN1692" s="1"/>
      <c r="AO1692" s="1"/>
      <c r="AP1692" s="1"/>
      <c r="AQ1692" s="1"/>
      <c r="AR1692" s="1"/>
    </row>
    <row r="1693" spans="28:44" ht="12.75">
      <c r="AB1693" s="1"/>
      <c r="AC1693" s="1"/>
      <c r="AD1693" s="1"/>
      <c r="AF1693" s="1"/>
      <c r="AG1693" s="1"/>
      <c r="AH1693" s="1"/>
      <c r="AI1693" s="1"/>
      <c r="AJ1693" s="1"/>
      <c r="AK1693" s="1"/>
      <c r="AN1693" s="1"/>
      <c r="AO1693" s="1"/>
      <c r="AP1693" s="1"/>
      <c r="AQ1693" s="1"/>
      <c r="AR1693" s="1"/>
    </row>
    <row r="1694" spans="28:44" ht="12.75">
      <c r="AB1694" s="1"/>
      <c r="AC1694" s="1"/>
      <c r="AD1694" s="1"/>
      <c r="AF1694" s="1"/>
      <c r="AG1694" s="1"/>
      <c r="AH1694" s="1"/>
      <c r="AI1694" s="1"/>
      <c r="AJ1694" s="1"/>
      <c r="AK1694" s="1"/>
      <c r="AN1694" s="1"/>
      <c r="AO1694" s="1"/>
      <c r="AP1694" s="1"/>
      <c r="AQ1694" s="1"/>
      <c r="AR1694" s="1"/>
    </row>
    <row r="1695" spans="28:44" ht="12.75">
      <c r="AB1695" s="1"/>
      <c r="AC1695" s="1"/>
      <c r="AD1695" s="1"/>
      <c r="AF1695" s="1"/>
      <c r="AG1695" s="1"/>
      <c r="AH1695" s="1"/>
      <c r="AI1695" s="1"/>
      <c r="AJ1695" s="1"/>
      <c r="AK1695" s="1"/>
      <c r="AN1695" s="1"/>
      <c r="AO1695" s="1"/>
      <c r="AP1695" s="1"/>
      <c r="AQ1695" s="1"/>
      <c r="AR1695" s="1"/>
    </row>
    <row r="1696" spans="28:44" ht="12.75">
      <c r="AB1696" s="1"/>
      <c r="AC1696" s="1"/>
      <c r="AD1696" s="1"/>
      <c r="AF1696" s="1"/>
      <c r="AG1696" s="1"/>
      <c r="AH1696" s="1"/>
      <c r="AI1696" s="1"/>
      <c r="AJ1696" s="1"/>
      <c r="AK1696" s="1"/>
      <c r="AN1696" s="1"/>
      <c r="AO1696" s="1"/>
      <c r="AP1696" s="1"/>
      <c r="AQ1696" s="1"/>
      <c r="AR1696" s="1"/>
    </row>
    <row r="1697" spans="28:44" ht="12.75">
      <c r="AB1697" s="1"/>
      <c r="AC1697" s="1"/>
      <c r="AD1697" s="1"/>
      <c r="AF1697" s="1"/>
      <c r="AG1697" s="1"/>
      <c r="AH1697" s="1"/>
      <c r="AI1697" s="1"/>
      <c r="AJ1697" s="1"/>
      <c r="AK1697" s="1"/>
      <c r="AN1697" s="1"/>
      <c r="AO1697" s="1"/>
      <c r="AP1697" s="1"/>
      <c r="AQ1697" s="1"/>
      <c r="AR1697" s="1"/>
    </row>
    <row r="1698" spans="28:44" ht="12.75">
      <c r="AB1698" s="1"/>
      <c r="AC1698" s="1"/>
      <c r="AD1698" s="1"/>
      <c r="AF1698" s="1"/>
      <c r="AG1698" s="1"/>
      <c r="AH1698" s="1"/>
      <c r="AI1698" s="1"/>
      <c r="AJ1698" s="1"/>
      <c r="AK1698" s="1"/>
      <c r="AN1698" s="1"/>
      <c r="AO1698" s="1"/>
      <c r="AP1698" s="1"/>
      <c r="AQ1698" s="1"/>
      <c r="AR1698" s="1"/>
    </row>
    <row r="1699" spans="28:44" ht="12.75">
      <c r="AB1699" s="1"/>
      <c r="AC1699" s="1"/>
      <c r="AD1699" s="1"/>
      <c r="AF1699" s="1"/>
      <c r="AG1699" s="1"/>
      <c r="AH1699" s="1"/>
      <c r="AI1699" s="1"/>
      <c r="AJ1699" s="1"/>
      <c r="AK1699" s="1"/>
      <c r="AN1699" s="1"/>
      <c r="AO1699" s="1"/>
      <c r="AP1699" s="1"/>
      <c r="AQ1699" s="1"/>
      <c r="AR1699" s="1"/>
    </row>
    <row r="1700" spans="28:44" ht="12.75">
      <c r="AB1700" s="1"/>
      <c r="AC1700" s="1"/>
      <c r="AD1700" s="1"/>
      <c r="AF1700" s="1"/>
      <c r="AG1700" s="1"/>
      <c r="AH1700" s="1"/>
      <c r="AI1700" s="1"/>
      <c r="AJ1700" s="1"/>
      <c r="AK1700" s="1"/>
      <c r="AN1700" s="1"/>
      <c r="AO1700" s="1"/>
      <c r="AP1700" s="1"/>
      <c r="AQ1700" s="1"/>
      <c r="AR1700" s="1"/>
    </row>
    <row r="1701" spans="28:44" ht="12.75">
      <c r="AB1701" s="1"/>
      <c r="AC1701" s="1"/>
      <c r="AD1701" s="1"/>
      <c r="AF1701" s="1"/>
      <c r="AG1701" s="1"/>
      <c r="AH1701" s="1"/>
      <c r="AI1701" s="1"/>
      <c r="AJ1701" s="1"/>
      <c r="AK1701" s="1"/>
      <c r="AN1701" s="1"/>
      <c r="AO1701" s="1"/>
      <c r="AP1701" s="1"/>
      <c r="AQ1701" s="1"/>
      <c r="AR1701" s="1"/>
    </row>
    <row r="1702" spans="28:44" ht="12.75">
      <c r="AB1702" s="1"/>
      <c r="AC1702" s="1"/>
      <c r="AD1702" s="1"/>
      <c r="AF1702" s="1"/>
      <c r="AG1702" s="1"/>
      <c r="AH1702" s="1"/>
      <c r="AI1702" s="1"/>
      <c r="AJ1702" s="1"/>
      <c r="AK1702" s="1"/>
      <c r="AN1702" s="1"/>
      <c r="AO1702" s="1"/>
      <c r="AP1702" s="1"/>
      <c r="AQ1702" s="1"/>
      <c r="AR1702" s="1"/>
    </row>
    <row r="1703" spans="28:44" ht="12.75">
      <c r="AB1703" s="1"/>
      <c r="AC1703" s="1"/>
      <c r="AD1703" s="1"/>
      <c r="AF1703" s="1"/>
      <c r="AG1703" s="1"/>
      <c r="AH1703" s="1"/>
      <c r="AI1703" s="1"/>
      <c r="AJ1703" s="1"/>
      <c r="AK1703" s="1"/>
      <c r="AN1703" s="1"/>
      <c r="AO1703" s="1"/>
      <c r="AP1703" s="1"/>
      <c r="AQ1703" s="1"/>
      <c r="AR1703" s="1"/>
    </row>
    <row r="1704" spans="28:44" ht="12.75">
      <c r="AB1704" s="1"/>
      <c r="AC1704" s="1"/>
      <c r="AD1704" s="1"/>
      <c r="AF1704" s="1"/>
      <c r="AG1704" s="1"/>
      <c r="AH1704" s="1"/>
      <c r="AI1704" s="1"/>
      <c r="AJ1704" s="1"/>
      <c r="AK1704" s="1"/>
      <c r="AN1704" s="1"/>
      <c r="AO1704" s="1"/>
      <c r="AP1704" s="1"/>
      <c r="AQ1704" s="1"/>
      <c r="AR1704" s="1"/>
    </row>
    <row r="1705" spans="28:44" ht="12.75">
      <c r="AB1705" s="1"/>
      <c r="AC1705" s="1"/>
      <c r="AD1705" s="1"/>
      <c r="AF1705" s="1"/>
      <c r="AG1705" s="1"/>
      <c r="AH1705" s="1"/>
      <c r="AI1705" s="1"/>
      <c r="AJ1705" s="1"/>
      <c r="AK1705" s="1"/>
      <c r="AN1705" s="1"/>
      <c r="AO1705" s="1"/>
      <c r="AP1705" s="1"/>
      <c r="AQ1705" s="1"/>
      <c r="AR1705" s="1"/>
    </row>
    <row r="1706" spans="28:44" ht="12.75">
      <c r="AB1706" s="1"/>
      <c r="AC1706" s="1"/>
      <c r="AD1706" s="1"/>
      <c r="AF1706" s="1"/>
      <c r="AG1706" s="1"/>
      <c r="AH1706" s="1"/>
      <c r="AI1706" s="1"/>
      <c r="AJ1706" s="1"/>
      <c r="AK1706" s="1"/>
      <c r="AN1706" s="1"/>
      <c r="AO1706" s="1"/>
      <c r="AP1706" s="1"/>
      <c r="AQ1706" s="1"/>
      <c r="AR1706" s="1"/>
    </row>
    <row r="1707" spans="28:44" ht="12.75">
      <c r="AB1707" s="1"/>
      <c r="AC1707" s="1"/>
      <c r="AD1707" s="1"/>
      <c r="AF1707" s="1"/>
      <c r="AG1707" s="1"/>
      <c r="AH1707" s="1"/>
      <c r="AI1707" s="1"/>
      <c r="AJ1707" s="1"/>
      <c r="AK1707" s="1"/>
      <c r="AN1707" s="1"/>
      <c r="AO1707" s="1"/>
      <c r="AP1707" s="1"/>
      <c r="AQ1707" s="1"/>
      <c r="AR1707" s="1"/>
    </row>
    <row r="1708" spans="28:44" ht="12.75">
      <c r="AB1708" s="1"/>
      <c r="AC1708" s="1"/>
      <c r="AD1708" s="1"/>
      <c r="AF1708" s="1"/>
      <c r="AG1708" s="1"/>
      <c r="AH1708" s="1"/>
      <c r="AI1708" s="1"/>
      <c r="AJ1708" s="1"/>
      <c r="AK1708" s="1"/>
      <c r="AN1708" s="1"/>
      <c r="AO1708" s="1"/>
      <c r="AP1708" s="1"/>
      <c r="AQ1708" s="1"/>
      <c r="AR1708" s="1"/>
    </row>
    <row r="1709" spans="28:44" ht="12.75">
      <c r="AB1709" s="1"/>
      <c r="AC1709" s="1"/>
      <c r="AD1709" s="1"/>
      <c r="AF1709" s="1"/>
      <c r="AG1709" s="1"/>
      <c r="AH1709" s="1"/>
      <c r="AI1709" s="1"/>
      <c r="AJ1709" s="1"/>
      <c r="AK1709" s="1"/>
      <c r="AN1709" s="1"/>
      <c r="AO1709" s="1"/>
      <c r="AP1709" s="1"/>
      <c r="AQ1709" s="1"/>
      <c r="AR1709" s="1"/>
    </row>
    <row r="1710" spans="28:44" ht="12.75">
      <c r="AB1710" s="1"/>
      <c r="AC1710" s="1"/>
      <c r="AD1710" s="1"/>
      <c r="AF1710" s="1"/>
      <c r="AG1710" s="1"/>
      <c r="AH1710" s="1"/>
      <c r="AI1710" s="1"/>
      <c r="AJ1710" s="1"/>
      <c r="AK1710" s="1"/>
      <c r="AN1710" s="1"/>
      <c r="AO1710" s="1"/>
      <c r="AP1710" s="1"/>
      <c r="AQ1710" s="1"/>
      <c r="AR1710" s="1"/>
    </row>
    <row r="1711" spans="28:44" ht="12.75">
      <c r="AB1711" s="1"/>
      <c r="AC1711" s="1"/>
      <c r="AD1711" s="1"/>
      <c r="AF1711" s="1"/>
      <c r="AG1711" s="1"/>
      <c r="AH1711" s="1"/>
      <c r="AI1711" s="1"/>
      <c r="AJ1711" s="1"/>
      <c r="AK1711" s="1"/>
      <c r="AN1711" s="1"/>
      <c r="AO1711" s="1"/>
      <c r="AP1711" s="1"/>
      <c r="AQ1711" s="1"/>
      <c r="AR1711" s="1"/>
    </row>
    <row r="1712" spans="28:44" ht="12.75">
      <c r="AB1712" s="1"/>
      <c r="AC1712" s="1"/>
      <c r="AD1712" s="1"/>
      <c r="AF1712" s="1"/>
      <c r="AG1712" s="1"/>
      <c r="AH1712" s="1"/>
      <c r="AI1712" s="1"/>
      <c r="AJ1712" s="1"/>
      <c r="AK1712" s="1"/>
      <c r="AN1712" s="1"/>
      <c r="AO1712" s="1"/>
      <c r="AP1712" s="1"/>
      <c r="AQ1712" s="1"/>
      <c r="AR1712" s="1"/>
    </row>
    <row r="1713" spans="28:44" ht="12.75">
      <c r="AB1713" s="1"/>
      <c r="AC1713" s="1"/>
      <c r="AD1713" s="1"/>
      <c r="AF1713" s="1"/>
      <c r="AG1713" s="1"/>
      <c r="AH1713" s="1"/>
      <c r="AI1713" s="1"/>
      <c r="AJ1713" s="1"/>
      <c r="AK1713" s="1"/>
      <c r="AN1713" s="1"/>
      <c r="AO1713" s="1"/>
      <c r="AP1713" s="1"/>
      <c r="AQ1713" s="1"/>
      <c r="AR1713" s="1"/>
    </row>
    <row r="1714" spans="28:44" ht="12.75">
      <c r="AB1714" s="1"/>
      <c r="AC1714" s="1"/>
      <c r="AD1714" s="1"/>
      <c r="AF1714" s="1"/>
      <c r="AG1714" s="1"/>
      <c r="AH1714" s="1"/>
      <c r="AI1714" s="1"/>
      <c r="AJ1714" s="1"/>
      <c r="AK1714" s="1"/>
      <c r="AN1714" s="1"/>
      <c r="AO1714" s="1"/>
      <c r="AP1714" s="1"/>
      <c r="AQ1714" s="1"/>
      <c r="AR1714" s="1"/>
    </row>
    <row r="1715" spans="28:44" ht="12.75">
      <c r="AB1715" s="1"/>
      <c r="AC1715" s="1"/>
      <c r="AD1715" s="1"/>
      <c r="AF1715" s="1"/>
      <c r="AG1715" s="1"/>
      <c r="AH1715" s="1"/>
      <c r="AI1715" s="1"/>
      <c r="AJ1715" s="1"/>
      <c r="AK1715" s="1"/>
      <c r="AN1715" s="1"/>
      <c r="AO1715" s="1"/>
      <c r="AP1715" s="1"/>
      <c r="AQ1715" s="1"/>
      <c r="AR1715" s="1"/>
    </row>
    <row r="1716" spans="28:44" ht="12.75">
      <c r="AB1716" s="1"/>
      <c r="AC1716" s="1"/>
      <c r="AD1716" s="1"/>
      <c r="AF1716" s="1"/>
      <c r="AG1716" s="1"/>
      <c r="AH1716" s="1"/>
      <c r="AI1716" s="1"/>
      <c r="AJ1716" s="1"/>
      <c r="AK1716" s="1"/>
      <c r="AN1716" s="1"/>
      <c r="AO1716" s="1"/>
      <c r="AP1716" s="1"/>
      <c r="AQ1716" s="1"/>
      <c r="AR1716" s="1"/>
    </row>
    <row r="1717" spans="28:44" ht="12.75">
      <c r="AB1717" s="1"/>
      <c r="AC1717" s="1"/>
      <c r="AD1717" s="1"/>
      <c r="AF1717" s="1"/>
      <c r="AG1717" s="1"/>
      <c r="AH1717" s="1"/>
      <c r="AI1717" s="1"/>
      <c r="AJ1717" s="1"/>
      <c r="AK1717" s="1"/>
      <c r="AN1717" s="1"/>
      <c r="AO1717" s="1"/>
      <c r="AP1717" s="1"/>
      <c r="AQ1717" s="1"/>
      <c r="AR1717" s="1"/>
    </row>
    <row r="1718" spans="28:44" ht="12.75">
      <c r="AB1718" s="1"/>
      <c r="AC1718" s="1"/>
      <c r="AD1718" s="1"/>
      <c r="AF1718" s="1"/>
      <c r="AG1718" s="1"/>
      <c r="AH1718" s="1"/>
      <c r="AI1718" s="1"/>
      <c r="AJ1718" s="1"/>
      <c r="AK1718" s="1"/>
      <c r="AN1718" s="1"/>
      <c r="AO1718" s="1"/>
      <c r="AP1718" s="1"/>
      <c r="AQ1718" s="1"/>
      <c r="AR1718" s="1"/>
    </row>
    <row r="1719" spans="28:44" ht="12.75">
      <c r="AB1719" s="1"/>
      <c r="AC1719" s="1"/>
      <c r="AD1719" s="1"/>
      <c r="AF1719" s="1"/>
      <c r="AG1719" s="1"/>
      <c r="AH1719" s="1"/>
      <c r="AI1719" s="1"/>
      <c r="AJ1719" s="1"/>
      <c r="AK1719" s="1"/>
      <c r="AN1719" s="1"/>
      <c r="AO1719" s="1"/>
      <c r="AP1719" s="1"/>
      <c r="AQ1719" s="1"/>
      <c r="AR1719" s="1"/>
    </row>
    <row r="1720" spans="28:44" ht="12.75">
      <c r="AB1720" s="1"/>
      <c r="AC1720" s="1"/>
      <c r="AD1720" s="1"/>
      <c r="AF1720" s="1"/>
      <c r="AG1720" s="1"/>
      <c r="AH1720" s="1"/>
      <c r="AI1720" s="1"/>
      <c r="AJ1720" s="1"/>
      <c r="AK1720" s="1"/>
      <c r="AN1720" s="1"/>
      <c r="AO1720" s="1"/>
      <c r="AP1720" s="1"/>
      <c r="AQ1720" s="1"/>
      <c r="AR1720" s="1"/>
    </row>
    <row r="1721" spans="28:44" ht="12.75">
      <c r="AB1721" s="1"/>
      <c r="AC1721" s="1"/>
      <c r="AD1721" s="1"/>
      <c r="AF1721" s="1"/>
      <c r="AG1721" s="1"/>
      <c r="AH1721" s="1"/>
      <c r="AI1721" s="1"/>
      <c r="AJ1721" s="1"/>
      <c r="AK1721" s="1"/>
      <c r="AN1721" s="1"/>
      <c r="AO1721" s="1"/>
      <c r="AP1721" s="1"/>
      <c r="AQ1721" s="1"/>
      <c r="AR1721" s="1"/>
    </row>
    <row r="1722" spans="28:44" ht="12.75">
      <c r="AB1722" s="1"/>
      <c r="AC1722" s="1"/>
      <c r="AD1722" s="1"/>
      <c r="AF1722" s="1"/>
      <c r="AG1722" s="1"/>
      <c r="AH1722" s="1"/>
      <c r="AI1722" s="1"/>
      <c r="AJ1722" s="1"/>
      <c r="AK1722" s="1"/>
      <c r="AN1722" s="1"/>
      <c r="AO1722" s="1"/>
      <c r="AP1722" s="1"/>
      <c r="AQ1722" s="1"/>
      <c r="AR1722" s="1"/>
    </row>
    <row r="1723" spans="28:44" ht="12.75">
      <c r="AB1723" s="1"/>
      <c r="AC1723" s="1"/>
      <c r="AD1723" s="1"/>
      <c r="AF1723" s="1"/>
      <c r="AG1723" s="1"/>
      <c r="AH1723" s="1"/>
      <c r="AI1723" s="1"/>
      <c r="AJ1723" s="1"/>
      <c r="AK1723" s="1"/>
      <c r="AN1723" s="1"/>
      <c r="AO1723" s="1"/>
      <c r="AP1723" s="1"/>
      <c r="AQ1723" s="1"/>
      <c r="AR1723" s="1"/>
    </row>
    <row r="1724" spans="28:44" ht="12.75">
      <c r="AB1724" s="1"/>
      <c r="AC1724" s="1"/>
      <c r="AD1724" s="1"/>
      <c r="AF1724" s="1"/>
      <c r="AG1724" s="1"/>
      <c r="AH1724" s="1"/>
      <c r="AI1724" s="1"/>
      <c r="AJ1724" s="1"/>
      <c r="AK1724" s="1"/>
      <c r="AN1724" s="1"/>
      <c r="AO1724" s="1"/>
      <c r="AP1724" s="1"/>
      <c r="AQ1724" s="1"/>
      <c r="AR1724" s="1"/>
    </row>
    <row r="1725" spans="28:44" ht="12.75">
      <c r="AB1725" s="1"/>
      <c r="AC1725" s="1"/>
      <c r="AD1725" s="1"/>
      <c r="AF1725" s="1"/>
      <c r="AG1725" s="1"/>
      <c r="AH1725" s="1"/>
      <c r="AI1725" s="1"/>
      <c r="AJ1725" s="1"/>
      <c r="AK1725" s="1"/>
      <c r="AN1725" s="1"/>
      <c r="AO1725" s="1"/>
      <c r="AP1725" s="1"/>
      <c r="AQ1725" s="1"/>
      <c r="AR1725" s="1"/>
    </row>
    <row r="1726" spans="28:44" ht="12.75">
      <c r="AB1726" s="1"/>
      <c r="AC1726" s="1"/>
      <c r="AD1726" s="1"/>
      <c r="AF1726" s="1"/>
      <c r="AG1726" s="1"/>
      <c r="AH1726" s="1"/>
      <c r="AI1726" s="1"/>
      <c r="AJ1726" s="1"/>
      <c r="AK1726" s="1"/>
      <c r="AN1726" s="1"/>
      <c r="AO1726" s="1"/>
      <c r="AP1726" s="1"/>
      <c r="AQ1726" s="1"/>
      <c r="AR1726" s="1"/>
    </row>
    <row r="1727" spans="28:44" ht="12.75">
      <c r="AB1727" s="1"/>
      <c r="AC1727" s="1"/>
      <c r="AD1727" s="1"/>
      <c r="AF1727" s="1"/>
      <c r="AG1727" s="1"/>
      <c r="AH1727" s="1"/>
      <c r="AI1727" s="1"/>
      <c r="AJ1727" s="1"/>
      <c r="AK1727" s="1"/>
      <c r="AN1727" s="1"/>
      <c r="AO1727" s="1"/>
      <c r="AP1727" s="1"/>
      <c r="AQ1727" s="1"/>
      <c r="AR1727" s="1"/>
    </row>
    <row r="1728" spans="28:44" ht="12.75">
      <c r="AB1728" s="1"/>
      <c r="AC1728" s="1"/>
      <c r="AD1728" s="1"/>
      <c r="AF1728" s="1"/>
      <c r="AG1728" s="1"/>
      <c r="AH1728" s="1"/>
      <c r="AI1728" s="1"/>
      <c r="AJ1728" s="1"/>
      <c r="AK1728" s="1"/>
      <c r="AN1728" s="1"/>
      <c r="AO1728" s="1"/>
      <c r="AP1728" s="1"/>
      <c r="AQ1728" s="1"/>
      <c r="AR1728" s="1"/>
    </row>
    <row r="1729" spans="28:44" ht="12.75">
      <c r="AB1729" s="1"/>
      <c r="AC1729" s="1"/>
      <c r="AD1729" s="1"/>
      <c r="AF1729" s="1"/>
      <c r="AG1729" s="1"/>
      <c r="AH1729" s="1"/>
      <c r="AI1729" s="1"/>
      <c r="AJ1729" s="1"/>
      <c r="AK1729" s="1"/>
      <c r="AN1729" s="1"/>
      <c r="AO1729" s="1"/>
      <c r="AP1729" s="1"/>
      <c r="AQ1729" s="1"/>
      <c r="AR1729" s="1"/>
    </row>
    <row r="1730" spans="28:44" ht="12.75">
      <c r="AB1730" s="1"/>
      <c r="AC1730" s="1"/>
      <c r="AD1730" s="1"/>
      <c r="AF1730" s="1"/>
      <c r="AG1730" s="1"/>
      <c r="AH1730" s="1"/>
      <c r="AI1730" s="1"/>
      <c r="AJ1730" s="1"/>
      <c r="AK1730" s="1"/>
      <c r="AN1730" s="1"/>
      <c r="AO1730" s="1"/>
      <c r="AP1730" s="1"/>
      <c r="AQ1730" s="1"/>
      <c r="AR1730" s="1"/>
    </row>
    <row r="1731" spans="28:44" ht="12.75">
      <c r="AB1731" s="1"/>
      <c r="AC1731" s="1"/>
      <c r="AD1731" s="1"/>
      <c r="AF1731" s="1"/>
      <c r="AG1731" s="1"/>
      <c r="AH1731" s="1"/>
      <c r="AI1731" s="1"/>
      <c r="AJ1731" s="1"/>
      <c r="AK1731" s="1"/>
      <c r="AN1731" s="1"/>
      <c r="AO1731" s="1"/>
      <c r="AP1731" s="1"/>
      <c r="AQ1731" s="1"/>
      <c r="AR1731" s="1"/>
    </row>
    <row r="1732" spans="28:44" ht="12.75">
      <c r="AB1732" s="1"/>
      <c r="AC1732" s="1"/>
      <c r="AD1732" s="1"/>
      <c r="AF1732" s="1"/>
      <c r="AG1732" s="1"/>
      <c r="AH1732" s="1"/>
      <c r="AI1732" s="1"/>
      <c r="AJ1732" s="1"/>
      <c r="AK1732" s="1"/>
      <c r="AN1732" s="1"/>
      <c r="AO1732" s="1"/>
      <c r="AP1732" s="1"/>
      <c r="AQ1732" s="1"/>
      <c r="AR1732" s="1"/>
    </row>
    <row r="1733" spans="28:44" ht="12.75">
      <c r="AB1733" s="1"/>
      <c r="AC1733" s="1"/>
      <c r="AD1733" s="1"/>
      <c r="AF1733" s="1"/>
      <c r="AG1733" s="1"/>
      <c r="AH1733" s="1"/>
      <c r="AI1733" s="1"/>
      <c r="AJ1733" s="1"/>
      <c r="AK1733" s="1"/>
      <c r="AN1733" s="1"/>
      <c r="AO1733" s="1"/>
      <c r="AP1733" s="1"/>
      <c r="AQ1733" s="1"/>
      <c r="AR1733" s="1"/>
    </row>
    <row r="1734" spans="28:44" ht="12.75">
      <c r="AB1734" s="1"/>
      <c r="AC1734" s="1"/>
      <c r="AD1734" s="1"/>
      <c r="AF1734" s="1"/>
      <c r="AG1734" s="1"/>
      <c r="AH1734" s="1"/>
      <c r="AI1734" s="1"/>
      <c r="AJ1734" s="1"/>
      <c r="AK1734" s="1"/>
      <c r="AN1734" s="1"/>
      <c r="AO1734" s="1"/>
      <c r="AP1734" s="1"/>
      <c r="AQ1734" s="1"/>
      <c r="AR1734" s="1"/>
    </row>
    <row r="1735" spans="28:44" ht="12.75">
      <c r="AB1735" s="1"/>
      <c r="AC1735" s="1"/>
      <c r="AD1735" s="1"/>
      <c r="AF1735" s="1"/>
      <c r="AG1735" s="1"/>
      <c r="AH1735" s="1"/>
      <c r="AI1735" s="1"/>
      <c r="AJ1735" s="1"/>
      <c r="AK1735" s="1"/>
      <c r="AN1735" s="1"/>
      <c r="AO1735" s="1"/>
      <c r="AP1735" s="1"/>
      <c r="AQ1735" s="1"/>
      <c r="AR1735" s="1"/>
    </row>
    <row r="1736" spans="28:44" ht="12.75">
      <c r="AB1736" s="1"/>
      <c r="AC1736" s="1"/>
      <c r="AD1736" s="1"/>
      <c r="AF1736" s="1"/>
      <c r="AG1736" s="1"/>
      <c r="AH1736" s="1"/>
      <c r="AI1736" s="1"/>
      <c r="AJ1736" s="1"/>
      <c r="AK1736" s="1"/>
      <c r="AN1736" s="1"/>
      <c r="AO1736" s="1"/>
      <c r="AP1736" s="1"/>
      <c r="AQ1736" s="1"/>
      <c r="AR1736" s="1"/>
    </row>
    <row r="1737" spans="28:44" ht="12.75">
      <c r="AB1737" s="1"/>
      <c r="AC1737" s="1"/>
      <c r="AD1737" s="1"/>
      <c r="AF1737" s="1"/>
      <c r="AG1737" s="1"/>
      <c r="AH1737" s="1"/>
      <c r="AI1737" s="1"/>
      <c r="AJ1737" s="1"/>
      <c r="AK1737" s="1"/>
      <c r="AN1737" s="1"/>
      <c r="AO1737" s="1"/>
      <c r="AP1737" s="1"/>
      <c r="AQ1737" s="1"/>
      <c r="AR1737" s="1"/>
    </row>
    <row r="1738" spans="28:44" ht="12.75">
      <c r="AB1738" s="1"/>
      <c r="AC1738" s="1"/>
      <c r="AD1738" s="1"/>
      <c r="AF1738" s="1"/>
      <c r="AG1738" s="1"/>
      <c r="AH1738" s="1"/>
      <c r="AI1738" s="1"/>
      <c r="AJ1738" s="1"/>
      <c r="AK1738" s="1"/>
      <c r="AN1738" s="1"/>
      <c r="AO1738" s="1"/>
      <c r="AP1738" s="1"/>
      <c r="AQ1738" s="1"/>
      <c r="AR1738" s="1"/>
    </row>
    <row r="1739" spans="28:44" ht="12.75">
      <c r="AB1739" s="1"/>
      <c r="AC1739" s="1"/>
      <c r="AD1739" s="1"/>
      <c r="AF1739" s="1"/>
      <c r="AG1739" s="1"/>
      <c r="AH1739" s="1"/>
      <c r="AI1739" s="1"/>
      <c r="AJ1739" s="1"/>
      <c r="AK1739" s="1"/>
      <c r="AN1739" s="1"/>
      <c r="AO1739" s="1"/>
      <c r="AP1739" s="1"/>
      <c r="AQ1739" s="1"/>
      <c r="AR1739" s="1"/>
    </row>
    <row r="1740" spans="28:44" ht="12.75">
      <c r="AB1740" s="1"/>
      <c r="AC1740" s="1"/>
      <c r="AD1740" s="1"/>
      <c r="AF1740" s="1"/>
      <c r="AG1740" s="1"/>
      <c r="AH1740" s="1"/>
      <c r="AI1740" s="1"/>
      <c r="AJ1740" s="1"/>
      <c r="AK1740" s="1"/>
      <c r="AN1740" s="1"/>
      <c r="AO1740" s="1"/>
      <c r="AP1740" s="1"/>
      <c r="AQ1740" s="1"/>
      <c r="AR1740" s="1"/>
    </row>
    <row r="1741" spans="28:44" ht="12.75">
      <c r="AB1741" s="1"/>
      <c r="AC1741" s="1"/>
      <c r="AD1741" s="1"/>
      <c r="AF1741" s="1"/>
      <c r="AG1741" s="1"/>
      <c r="AH1741" s="1"/>
      <c r="AI1741" s="1"/>
      <c r="AJ1741" s="1"/>
      <c r="AK1741" s="1"/>
      <c r="AN1741" s="1"/>
      <c r="AO1741" s="1"/>
      <c r="AP1741" s="1"/>
      <c r="AQ1741" s="1"/>
      <c r="AR1741" s="1"/>
    </row>
    <row r="1742" spans="28:44" ht="12.75">
      <c r="AB1742" s="1"/>
      <c r="AC1742" s="1"/>
      <c r="AD1742" s="1"/>
      <c r="AF1742" s="1"/>
      <c r="AG1742" s="1"/>
      <c r="AH1742" s="1"/>
      <c r="AI1742" s="1"/>
      <c r="AJ1742" s="1"/>
      <c r="AK1742" s="1"/>
      <c r="AN1742" s="1"/>
      <c r="AO1742" s="1"/>
      <c r="AP1742" s="1"/>
      <c r="AQ1742" s="1"/>
      <c r="AR1742" s="1"/>
    </row>
    <row r="1743" spans="28:44" ht="12.75">
      <c r="AB1743" s="1"/>
      <c r="AC1743" s="1"/>
      <c r="AD1743" s="1"/>
      <c r="AF1743" s="1"/>
      <c r="AG1743" s="1"/>
      <c r="AH1743" s="1"/>
      <c r="AI1743" s="1"/>
      <c r="AJ1743" s="1"/>
      <c r="AK1743" s="1"/>
      <c r="AN1743" s="1"/>
      <c r="AO1743" s="1"/>
      <c r="AP1743" s="1"/>
      <c r="AQ1743" s="1"/>
      <c r="AR1743" s="1"/>
    </row>
    <row r="1744" spans="28:44" ht="12.75">
      <c r="AB1744" s="1"/>
      <c r="AC1744" s="1"/>
      <c r="AD1744" s="1"/>
      <c r="AF1744" s="1"/>
      <c r="AG1744" s="1"/>
      <c r="AH1744" s="1"/>
      <c r="AI1744" s="1"/>
      <c r="AJ1744" s="1"/>
      <c r="AK1744" s="1"/>
      <c r="AN1744" s="1"/>
      <c r="AO1744" s="1"/>
      <c r="AP1744" s="1"/>
      <c r="AQ1744" s="1"/>
      <c r="AR1744" s="1"/>
    </row>
    <row r="1745" spans="28:44" ht="12.75">
      <c r="AB1745" s="1"/>
      <c r="AC1745" s="1"/>
      <c r="AD1745" s="1"/>
      <c r="AF1745" s="1"/>
      <c r="AG1745" s="1"/>
      <c r="AH1745" s="1"/>
      <c r="AI1745" s="1"/>
      <c r="AJ1745" s="1"/>
      <c r="AK1745" s="1"/>
      <c r="AN1745" s="1"/>
      <c r="AO1745" s="1"/>
      <c r="AP1745" s="1"/>
      <c r="AQ1745" s="1"/>
      <c r="AR1745" s="1"/>
    </row>
    <row r="1746" spans="28:44" ht="12.75">
      <c r="AB1746" s="1"/>
      <c r="AC1746" s="1"/>
      <c r="AD1746" s="1"/>
      <c r="AF1746" s="1"/>
      <c r="AG1746" s="1"/>
      <c r="AH1746" s="1"/>
      <c r="AI1746" s="1"/>
      <c r="AJ1746" s="1"/>
      <c r="AK1746" s="1"/>
      <c r="AN1746" s="1"/>
      <c r="AO1746" s="1"/>
      <c r="AP1746" s="1"/>
      <c r="AQ1746" s="1"/>
      <c r="AR1746" s="1"/>
    </row>
    <row r="1747" spans="28:44" ht="12.75">
      <c r="AB1747" s="1"/>
      <c r="AC1747" s="1"/>
      <c r="AD1747" s="1"/>
      <c r="AF1747" s="1"/>
      <c r="AG1747" s="1"/>
      <c r="AH1747" s="1"/>
      <c r="AI1747" s="1"/>
      <c r="AJ1747" s="1"/>
      <c r="AK1747" s="1"/>
      <c r="AN1747" s="1"/>
      <c r="AO1747" s="1"/>
      <c r="AP1747" s="1"/>
      <c r="AQ1747" s="1"/>
      <c r="AR1747" s="1"/>
    </row>
    <row r="1748" spans="28:44" ht="12.75">
      <c r="AB1748" s="1"/>
      <c r="AC1748" s="1"/>
      <c r="AD1748" s="1"/>
      <c r="AF1748" s="1"/>
      <c r="AG1748" s="1"/>
      <c r="AH1748" s="1"/>
      <c r="AI1748" s="1"/>
      <c r="AJ1748" s="1"/>
      <c r="AK1748" s="1"/>
      <c r="AN1748" s="1"/>
      <c r="AO1748" s="1"/>
      <c r="AP1748" s="1"/>
      <c r="AQ1748" s="1"/>
      <c r="AR1748" s="1"/>
    </row>
    <row r="1749" spans="28:44" ht="12.75">
      <c r="AB1749" s="1"/>
      <c r="AC1749" s="1"/>
      <c r="AD1749" s="1"/>
      <c r="AF1749" s="1"/>
      <c r="AG1749" s="1"/>
      <c r="AH1749" s="1"/>
      <c r="AI1749" s="1"/>
      <c r="AJ1749" s="1"/>
      <c r="AK1749" s="1"/>
      <c r="AN1749" s="1"/>
      <c r="AO1749" s="1"/>
      <c r="AP1749" s="1"/>
      <c r="AQ1749" s="1"/>
      <c r="AR1749" s="1"/>
    </row>
    <row r="1750" spans="28:44" ht="12.75">
      <c r="AB1750" s="1"/>
      <c r="AC1750" s="1"/>
      <c r="AD1750" s="1"/>
      <c r="AF1750" s="1"/>
      <c r="AG1750" s="1"/>
      <c r="AH1750" s="1"/>
      <c r="AI1750" s="1"/>
      <c r="AJ1750" s="1"/>
      <c r="AK1750" s="1"/>
      <c r="AN1750" s="1"/>
      <c r="AO1750" s="1"/>
      <c r="AP1750" s="1"/>
      <c r="AQ1750" s="1"/>
      <c r="AR1750" s="1"/>
    </row>
    <row r="1751" spans="28:44" ht="12.75">
      <c r="AB1751" s="1"/>
      <c r="AC1751" s="1"/>
      <c r="AD1751" s="1"/>
      <c r="AF1751" s="1"/>
      <c r="AG1751" s="1"/>
      <c r="AH1751" s="1"/>
      <c r="AI1751" s="1"/>
      <c r="AJ1751" s="1"/>
      <c r="AK1751" s="1"/>
      <c r="AN1751" s="1"/>
      <c r="AO1751" s="1"/>
      <c r="AP1751" s="1"/>
      <c r="AQ1751" s="1"/>
      <c r="AR1751" s="1"/>
    </row>
    <row r="1752" spans="28:44" ht="12.75">
      <c r="AB1752" s="1"/>
      <c r="AC1752" s="1"/>
      <c r="AD1752" s="1"/>
      <c r="AF1752" s="1"/>
      <c r="AG1752" s="1"/>
      <c r="AH1752" s="1"/>
      <c r="AI1752" s="1"/>
      <c r="AJ1752" s="1"/>
      <c r="AK1752" s="1"/>
      <c r="AN1752" s="1"/>
      <c r="AO1752" s="1"/>
      <c r="AP1752" s="1"/>
      <c r="AQ1752" s="1"/>
      <c r="AR1752" s="1"/>
    </row>
    <row r="1753" spans="28:44" ht="12.75">
      <c r="AB1753" s="1"/>
      <c r="AC1753" s="1"/>
      <c r="AD1753" s="1"/>
      <c r="AF1753" s="1"/>
      <c r="AG1753" s="1"/>
      <c r="AH1753" s="1"/>
      <c r="AI1753" s="1"/>
      <c r="AJ1753" s="1"/>
      <c r="AK1753" s="1"/>
      <c r="AN1753" s="1"/>
      <c r="AO1753" s="1"/>
      <c r="AP1753" s="1"/>
      <c r="AQ1753" s="1"/>
      <c r="AR1753" s="1"/>
    </row>
    <row r="1754" spans="28:44" ht="12.75">
      <c r="AB1754" s="1"/>
      <c r="AC1754" s="1"/>
      <c r="AD1754" s="1"/>
      <c r="AF1754" s="1"/>
      <c r="AG1754" s="1"/>
      <c r="AH1754" s="1"/>
      <c r="AI1754" s="1"/>
      <c r="AJ1754" s="1"/>
      <c r="AK1754" s="1"/>
      <c r="AN1754" s="1"/>
      <c r="AO1754" s="1"/>
      <c r="AP1754" s="1"/>
      <c r="AQ1754" s="1"/>
      <c r="AR1754" s="1"/>
    </row>
    <row r="1755" spans="28:44" ht="12.75">
      <c r="AB1755" s="1"/>
      <c r="AC1755" s="1"/>
      <c r="AD1755" s="1"/>
      <c r="AF1755" s="1"/>
      <c r="AG1755" s="1"/>
      <c r="AH1755" s="1"/>
      <c r="AI1755" s="1"/>
      <c r="AJ1755" s="1"/>
      <c r="AK1755" s="1"/>
      <c r="AN1755" s="1"/>
      <c r="AO1755" s="1"/>
      <c r="AP1755" s="1"/>
      <c r="AQ1755" s="1"/>
      <c r="AR1755" s="1"/>
    </row>
    <row r="1756" spans="28:44" ht="12.75">
      <c r="AB1756" s="1"/>
      <c r="AC1756" s="1"/>
      <c r="AD1756" s="1"/>
      <c r="AF1756" s="1"/>
      <c r="AG1756" s="1"/>
      <c r="AH1756" s="1"/>
      <c r="AI1756" s="1"/>
      <c r="AJ1756" s="1"/>
      <c r="AK1756" s="1"/>
      <c r="AN1756" s="1"/>
      <c r="AO1756" s="1"/>
      <c r="AP1756" s="1"/>
      <c r="AQ1756" s="1"/>
      <c r="AR1756" s="1"/>
    </row>
    <row r="1757" spans="28:44" ht="12.75">
      <c r="AB1757" s="1"/>
      <c r="AC1757" s="1"/>
      <c r="AD1757" s="1"/>
      <c r="AF1757" s="1"/>
      <c r="AG1757" s="1"/>
      <c r="AH1757" s="1"/>
      <c r="AI1757" s="1"/>
      <c r="AJ1757" s="1"/>
      <c r="AK1757" s="1"/>
      <c r="AN1757" s="1"/>
      <c r="AO1757" s="1"/>
      <c r="AP1757" s="1"/>
      <c r="AQ1757" s="1"/>
      <c r="AR1757" s="1"/>
    </row>
    <row r="1758" spans="28:44" ht="12.75">
      <c r="AB1758" s="1"/>
      <c r="AC1758" s="1"/>
      <c r="AD1758" s="1"/>
      <c r="AF1758" s="1"/>
      <c r="AG1758" s="1"/>
      <c r="AH1758" s="1"/>
      <c r="AI1758" s="1"/>
      <c r="AJ1758" s="1"/>
      <c r="AK1758" s="1"/>
      <c r="AN1758" s="1"/>
      <c r="AO1758" s="1"/>
      <c r="AP1758" s="1"/>
      <c r="AQ1758" s="1"/>
      <c r="AR1758" s="1"/>
    </row>
    <row r="1759" spans="28:44" ht="12.75">
      <c r="AB1759" s="1"/>
      <c r="AC1759" s="1"/>
      <c r="AD1759" s="1"/>
      <c r="AF1759" s="1"/>
      <c r="AG1759" s="1"/>
      <c r="AH1759" s="1"/>
      <c r="AI1759" s="1"/>
      <c r="AJ1759" s="1"/>
      <c r="AK1759" s="1"/>
      <c r="AN1759" s="1"/>
      <c r="AO1759" s="1"/>
      <c r="AP1759" s="1"/>
      <c r="AQ1759" s="1"/>
      <c r="AR1759" s="1"/>
    </row>
    <row r="1760" spans="28:44" ht="12.75">
      <c r="AB1760" s="1"/>
      <c r="AC1760" s="1"/>
      <c r="AD1760" s="1"/>
      <c r="AF1760" s="1"/>
      <c r="AG1760" s="1"/>
      <c r="AH1760" s="1"/>
      <c r="AI1760" s="1"/>
      <c r="AJ1760" s="1"/>
      <c r="AK1760" s="1"/>
      <c r="AN1760" s="1"/>
      <c r="AO1760" s="1"/>
      <c r="AP1760" s="1"/>
      <c r="AQ1760" s="1"/>
      <c r="AR1760" s="1"/>
    </row>
    <row r="1761" spans="28:44" ht="12.75">
      <c r="AB1761" s="1"/>
      <c r="AC1761" s="1"/>
      <c r="AD1761" s="1"/>
      <c r="AF1761" s="1"/>
      <c r="AG1761" s="1"/>
      <c r="AH1761" s="1"/>
      <c r="AI1761" s="1"/>
      <c r="AJ1761" s="1"/>
      <c r="AK1761" s="1"/>
      <c r="AN1761" s="1"/>
      <c r="AO1761" s="1"/>
      <c r="AP1761" s="1"/>
      <c r="AQ1761" s="1"/>
      <c r="AR1761" s="1"/>
    </row>
    <row r="1762" spans="28:44" ht="12.75">
      <c r="AB1762" s="1"/>
      <c r="AC1762" s="1"/>
      <c r="AD1762" s="1"/>
      <c r="AF1762" s="1"/>
      <c r="AG1762" s="1"/>
      <c r="AH1762" s="1"/>
      <c r="AI1762" s="1"/>
      <c r="AJ1762" s="1"/>
      <c r="AK1762" s="1"/>
      <c r="AN1762" s="1"/>
      <c r="AO1762" s="1"/>
      <c r="AP1762" s="1"/>
      <c r="AQ1762" s="1"/>
      <c r="AR1762" s="1"/>
    </row>
    <row r="1763" spans="28:44" ht="12.75">
      <c r="AB1763" s="1"/>
      <c r="AC1763" s="1"/>
      <c r="AD1763" s="1"/>
      <c r="AF1763" s="1"/>
      <c r="AG1763" s="1"/>
      <c r="AH1763" s="1"/>
      <c r="AI1763" s="1"/>
      <c r="AJ1763" s="1"/>
      <c r="AK1763" s="1"/>
      <c r="AN1763" s="1"/>
      <c r="AO1763" s="1"/>
      <c r="AP1763" s="1"/>
      <c r="AQ1763" s="1"/>
      <c r="AR1763" s="1"/>
    </row>
    <row r="1764" spans="28:44" ht="12.75">
      <c r="AB1764" s="1"/>
      <c r="AC1764" s="1"/>
      <c r="AD1764" s="1"/>
      <c r="AF1764" s="1"/>
      <c r="AG1764" s="1"/>
      <c r="AH1764" s="1"/>
      <c r="AI1764" s="1"/>
      <c r="AJ1764" s="1"/>
      <c r="AK1764" s="1"/>
      <c r="AN1764" s="1"/>
      <c r="AO1764" s="1"/>
      <c r="AP1764" s="1"/>
      <c r="AQ1764" s="1"/>
      <c r="AR1764" s="1"/>
    </row>
    <row r="1765" spans="28:44" ht="12.75">
      <c r="AB1765" s="1"/>
      <c r="AC1765" s="1"/>
      <c r="AD1765" s="1"/>
      <c r="AF1765" s="1"/>
      <c r="AG1765" s="1"/>
      <c r="AH1765" s="1"/>
      <c r="AI1765" s="1"/>
      <c r="AJ1765" s="1"/>
      <c r="AK1765" s="1"/>
      <c r="AN1765" s="1"/>
      <c r="AO1765" s="1"/>
      <c r="AP1765" s="1"/>
      <c r="AQ1765" s="1"/>
      <c r="AR1765" s="1"/>
    </row>
    <row r="1766" spans="28:44" ht="12.75">
      <c r="AB1766" s="1"/>
      <c r="AC1766" s="1"/>
      <c r="AD1766" s="1"/>
      <c r="AF1766" s="1"/>
      <c r="AG1766" s="1"/>
      <c r="AH1766" s="1"/>
      <c r="AI1766" s="1"/>
      <c r="AJ1766" s="1"/>
      <c r="AK1766" s="1"/>
      <c r="AN1766" s="1"/>
      <c r="AO1766" s="1"/>
      <c r="AP1766" s="1"/>
      <c r="AQ1766" s="1"/>
      <c r="AR1766" s="1"/>
    </row>
    <row r="1767" spans="28:44" ht="12.75">
      <c r="AB1767" s="1"/>
      <c r="AC1767" s="1"/>
      <c r="AD1767" s="1"/>
      <c r="AF1767" s="1"/>
      <c r="AG1767" s="1"/>
      <c r="AH1767" s="1"/>
      <c r="AI1767" s="1"/>
      <c r="AJ1767" s="1"/>
      <c r="AK1767" s="1"/>
      <c r="AN1767" s="1"/>
      <c r="AO1767" s="1"/>
      <c r="AP1767" s="1"/>
      <c r="AQ1767" s="1"/>
      <c r="AR1767" s="1"/>
    </row>
    <row r="1768" spans="28:44" ht="12.75">
      <c r="AB1768" s="1"/>
      <c r="AC1768" s="1"/>
      <c r="AD1768" s="1"/>
      <c r="AF1768" s="1"/>
      <c r="AG1768" s="1"/>
      <c r="AH1768" s="1"/>
      <c r="AI1768" s="1"/>
      <c r="AJ1768" s="1"/>
      <c r="AK1768" s="1"/>
      <c r="AN1768" s="1"/>
      <c r="AO1768" s="1"/>
      <c r="AP1768" s="1"/>
      <c r="AQ1768" s="1"/>
      <c r="AR1768" s="1"/>
    </row>
    <row r="1769" spans="28:44" ht="12.75">
      <c r="AB1769" s="1"/>
      <c r="AC1769" s="1"/>
      <c r="AD1769" s="1"/>
      <c r="AF1769" s="1"/>
      <c r="AG1769" s="1"/>
      <c r="AH1769" s="1"/>
      <c r="AI1769" s="1"/>
      <c r="AJ1769" s="1"/>
      <c r="AK1769" s="1"/>
      <c r="AN1769" s="1"/>
      <c r="AO1769" s="1"/>
      <c r="AP1769" s="1"/>
      <c r="AQ1769" s="1"/>
      <c r="AR1769" s="1"/>
    </row>
    <row r="1770" spans="28:44" ht="12.75">
      <c r="AB1770" s="1"/>
      <c r="AC1770" s="1"/>
      <c r="AD1770" s="1"/>
      <c r="AF1770" s="1"/>
      <c r="AG1770" s="1"/>
      <c r="AH1770" s="1"/>
      <c r="AI1770" s="1"/>
      <c r="AJ1770" s="1"/>
      <c r="AK1770" s="1"/>
      <c r="AN1770" s="1"/>
      <c r="AO1770" s="1"/>
      <c r="AP1770" s="1"/>
      <c r="AQ1770" s="1"/>
      <c r="AR1770" s="1"/>
    </row>
    <row r="1771" spans="28:44" ht="12.75">
      <c r="AB1771" s="1"/>
      <c r="AC1771" s="1"/>
      <c r="AD1771" s="1"/>
      <c r="AF1771" s="1"/>
      <c r="AG1771" s="1"/>
      <c r="AH1771" s="1"/>
      <c r="AI1771" s="1"/>
      <c r="AJ1771" s="1"/>
      <c r="AK1771" s="1"/>
      <c r="AN1771" s="1"/>
      <c r="AO1771" s="1"/>
      <c r="AP1771" s="1"/>
      <c r="AQ1771" s="1"/>
      <c r="AR1771" s="1"/>
    </row>
    <row r="1772" spans="28:44" ht="12.75">
      <c r="AB1772" s="1"/>
      <c r="AC1772" s="1"/>
      <c r="AD1772" s="1"/>
      <c r="AF1772" s="1"/>
      <c r="AG1772" s="1"/>
      <c r="AH1772" s="1"/>
      <c r="AI1772" s="1"/>
      <c r="AJ1772" s="1"/>
      <c r="AK1772" s="1"/>
      <c r="AN1772" s="1"/>
      <c r="AO1772" s="1"/>
      <c r="AP1772" s="1"/>
      <c r="AQ1772" s="1"/>
      <c r="AR1772" s="1"/>
    </row>
    <row r="1773" spans="28:44" ht="12.75">
      <c r="AB1773" s="1"/>
      <c r="AC1773" s="1"/>
      <c r="AD1773" s="1"/>
      <c r="AF1773" s="1"/>
      <c r="AG1773" s="1"/>
      <c r="AH1773" s="1"/>
      <c r="AI1773" s="1"/>
      <c r="AJ1773" s="1"/>
      <c r="AK1773" s="1"/>
      <c r="AN1773" s="1"/>
      <c r="AO1773" s="1"/>
      <c r="AP1773" s="1"/>
      <c r="AQ1773" s="1"/>
      <c r="AR1773" s="1"/>
    </row>
    <row r="1774" spans="28:44" ht="12.75">
      <c r="AB1774" s="1"/>
      <c r="AC1774" s="1"/>
      <c r="AD1774" s="1"/>
      <c r="AF1774" s="1"/>
      <c r="AG1774" s="1"/>
      <c r="AH1774" s="1"/>
      <c r="AI1774" s="1"/>
      <c r="AJ1774" s="1"/>
      <c r="AK1774" s="1"/>
      <c r="AN1774" s="1"/>
      <c r="AO1774" s="1"/>
      <c r="AP1774" s="1"/>
      <c r="AQ1774" s="1"/>
      <c r="AR1774" s="1"/>
    </row>
    <row r="1775" spans="28:44" ht="12.75">
      <c r="AB1775" s="1"/>
      <c r="AC1775" s="1"/>
      <c r="AD1775" s="1"/>
      <c r="AF1775" s="1"/>
      <c r="AG1775" s="1"/>
      <c r="AH1775" s="1"/>
      <c r="AI1775" s="1"/>
      <c r="AJ1775" s="1"/>
      <c r="AK1775" s="1"/>
      <c r="AN1775" s="1"/>
      <c r="AO1775" s="1"/>
      <c r="AP1775" s="1"/>
      <c r="AQ1775" s="1"/>
      <c r="AR1775" s="1"/>
    </row>
    <row r="1776" spans="28:44" ht="12.75">
      <c r="AB1776" s="1"/>
      <c r="AC1776" s="1"/>
      <c r="AD1776" s="1"/>
      <c r="AF1776" s="1"/>
      <c r="AG1776" s="1"/>
      <c r="AH1776" s="1"/>
      <c r="AI1776" s="1"/>
      <c r="AJ1776" s="1"/>
      <c r="AK1776" s="1"/>
      <c r="AN1776" s="1"/>
      <c r="AO1776" s="1"/>
      <c r="AP1776" s="1"/>
      <c r="AQ1776" s="1"/>
      <c r="AR1776" s="1"/>
    </row>
    <row r="1777" spans="28:44" ht="12.75">
      <c r="AB1777" s="1"/>
      <c r="AC1777" s="1"/>
      <c r="AD1777" s="1"/>
      <c r="AF1777" s="1"/>
      <c r="AG1777" s="1"/>
      <c r="AH1777" s="1"/>
      <c r="AI1777" s="1"/>
      <c r="AJ1777" s="1"/>
      <c r="AK1777" s="1"/>
      <c r="AN1777" s="1"/>
      <c r="AO1777" s="1"/>
      <c r="AP1777" s="1"/>
      <c r="AQ1777" s="1"/>
      <c r="AR1777" s="1"/>
    </row>
    <row r="1778" spans="28:44" ht="12.75">
      <c r="AB1778" s="1"/>
      <c r="AC1778" s="1"/>
      <c r="AD1778" s="1"/>
      <c r="AF1778" s="1"/>
      <c r="AG1778" s="1"/>
      <c r="AH1778" s="1"/>
      <c r="AI1778" s="1"/>
      <c r="AJ1778" s="1"/>
      <c r="AK1778" s="1"/>
      <c r="AN1778" s="1"/>
      <c r="AO1778" s="1"/>
      <c r="AP1778" s="1"/>
      <c r="AQ1778" s="1"/>
      <c r="AR1778" s="1"/>
    </row>
    <row r="1779" spans="28:44" ht="12.75">
      <c r="AB1779" s="1"/>
      <c r="AC1779" s="1"/>
      <c r="AD1779" s="1"/>
      <c r="AF1779" s="1"/>
      <c r="AG1779" s="1"/>
      <c r="AH1779" s="1"/>
      <c r="AI1779" s="1"/>
      <c r="AJ1779" s="1"/>
      <c r="AK1779" s="1"/>
      <c r="AN1779" s="1"/>
      <c r="AO1779" s="1"/>
      <c r="AP1779" s="1"/>
      <c r="AQ1779" s="1"/>
      <c r="AR1779" s="1"/>
    </row>
    <row r="1780" spans="28:44" ht="12.75">
      <c r="AB1780" s="1"/>
      <c r="AC1780" s="1"/>
      <c r="AD1780" s="1"/>
      <c r="AF1780" s="1"/>
      <c r="AG1780" s="1"/>
      <c r="AH1780" s="1"/>
      <c r="AI1780" s="1"/>
      <c r="AJ1780" s="1"/>
      <c r="AK1780" s="1"/>
      <c r="AN1780" s="1"/>
      <c r="AO1780" s="1"/>
      <c r="AP1780" s="1"/>
      <c r="AQ1780" s="1"/>
      <c r="AR1780" s="1"/>
    </row>
    <row r="1781" spans="28:44" ht="12.75">
      <c r="AB1781" s="1"/>
      <c r="AC1781" s="1"/>
      <c r="AD1781" s="1"/>
      <c r="AF1781" s="1"/>
      <c r="AG1781" s="1"/>
      <c r="AH1781" s="1"/>
      <c r="AI1781" s="1"/>
      <c r="AJ1781" s="1"/>
      <c r="AK1781" s="1"/>
      <c r="AN1781" s="1"/>
      <c r="AO1781" s="1"/>
      <c r="AP1781" s="1"/>
      <c r="AQ1781" s="1"/>
      <c r="AR1781" s="1"/>
    </row>
    <row r="1782" spans="28:44" ht="12.75">
      <c r="AB1782" s="1"/>
      <c r="AC1782" s="1"/>
      <c r="AD1782" s="1"/>
      <c r="AF1782" s="1"/>
      <c r="AG1782" s="1"/>
      <c r="AH1782" s="1"/>
      <c r="AI1782" s="1"/>
      <c r="AJ1782" s="1"/>
      <c r="AK1782" s="1"/>
      <c r="AN1782" s="1"/>
      <c r="AO1782" s="1"/>
      <c r="AP1782" s="1"/>
      <c r="AQ1782" s="1"/>
      <c r="AR1782" s="1"/>
    </row>
    <row r="1783" spans="28:44" ht="12.75">
      <c r="AB1783" s="1"/>
      <c r="AC1783" s="1"/>
      <c r="AD1783" s="1"/>
      <c r="AF1783" s="1"/>
      <c r="AG1783" s="1"/>
      <c r="AH1783" s="1"/>
      <c r="AI1783" s="1"/>
      <c r="AJ1783" s="1"/>
      <c r="AK1783" s="1"/>
      <c r="AN1783" s="1"/>
      <c r="AO1783" s="1"/>
      <c r="AP1783" s="1"/>
      <c r="AQ1783" s="1"/>
      <c r="AR1783" s="1"/>
    </row>
    <row r="1784" spans="28:44" ht="12.75">
      <c r="AB1784" s="1"/>
      <c r="AC1784" s="1"/>
      <c r="AD1784" s="1"/>
      <c r="AF1784" s="1"/>
      <c r="AG1784" s="1"/>
      <c r="AH1784" s="1"/>
      <c r="AI1784" s="1"/>
      <c r="AJ1784" s="1"/>
      <c r="AK1784" s="1"/>
      <c r="AN1784" s="1"/>
      <c r="AO1784" s="1"/>
      <c r="AP1784" s="1"/>
      <c r="AQ1784" s="1"/>
      <c r="AR1784" s="1"/>
    </row>
    <row r="1785" spans="28:44" ht="12.75">
      <c r="AB1785" s="1"/>
      <c r="AC1785" s="1"/>
      <c r="AD1785" s="1"/>
      <c r="AF1785" s="1"/>
      <c r="AG1785" s="1"/>
      <c r="AH1785" s="1"/>
      <c r="AI1785" s="1"/>
      <c r="AJ1785" s="1"/>
      <c r="AK1785" s="1"/>
      <c r="AN1785" s="1"/>
      <c r="AO1785" s="1"/>
      <c r="AP1785" s="1"/>
      <c r="AQ1785" s="1"/>
      <c r="AR1785" s="1"/>
    </row>
    <row r="1786" spans="28:44" ht="12.75">
      <c r="AB1786" s="1"/>
      <c r="AC1786" s="1"/>
      <c r="AD1786" s="1"/>
      <c r="AF1786" s="1"/>
      <c r="AG1786" s="1"/>
      <c r="AH1786" s="1"/>
      <c r="AI1786" s="1"/>
      <c r="AJ1786" s="1"/>
      <c r="AK1786" s="1"/>
      <c r="AN1786" s="1"/>
      <c r="AO1786" s="1"/>
      <c r="AP1786" s="1"/>
      <c r="AQ1786" s="1"/>
      <c r="AR1786" s="1"/>
    </row>
    <row r="1787" spans="28:44" ht="12.75">
      <c r="AB1787" s="1"/>
      <c r="AC1787" s="1"/>
      <c r="AD1787" s="1"/>
      <c r="AF1787" s="1"/>
      <c r="AG1787" s="1"/>
      <c r="AH1787" s="1"/>
      <c r="AI1787" s="1"/>
      <c r="AJ1787" s="1"/>
      <c r="AK1787" s="1"/>
      <c r="AN1787" s="1"/>
      <c r="AO1787" s="1"/>
      <c r="AP1787" s="1"/>
      <c r="AQ1787" s="1"/>
      <c r="AR1787" s="1"/>
    </row>
    <row r="1788" spans="28:44" ht="12.75">
      <c r="AB1788" s="1"/>
      <c r="AC1788" s="1"/>
      <c r="AD1788" s="1"/>
      <c r="AF1788" s="1"/>
      <c r="AG1788" s="1"/>
      <c r="AH1788" s="1"/>
      <c r="AI1788" s="1"/>
      <c r="AJ1788" s="1"/>
      <c r="AK1788" s="1"/>
      <c r="AN1788" s="1"/>
      <c r="AO1788" s="1"/>
      <c r="AP1788" s="1"/>
      <c r="AQ1788" s="1"/>
      <c r="AR1788" s="1"/>
    </row>
    <row r="1789" spans="28:44" ht="12.75">
      <c r="AB1789" s="1"/>
      <c r="AC1789" s="1"/>
      <c r="AD1789" s="1"/>
      <c r="AF1789" s="1"/>
      <c r="AG1789" s="1"/>
      <c r="AH1789" s="1"/>
      <c r="AI1789" s="1"/>
      <c r="AJ1789" s="1"/>
      <c r="AK1789" s="1"/>
      <c r="AN1789" s="1"/>
      <c r="AO1789" s="1"/>
      <c r="AP1789" s="1"/>
      <c r="AQ1789" s="1"/>
      <c r="AR1789" s="1"/>
    </row>
    <row r="1790" spans="28:44" ht="12.75">
      <c r="AB1790" s="1"/>
      <c r="AC1790" s="1"/>
      <c r="AD1790" s="1"/>
      <c r="AF1790" s="1"/>
      <c r="AG1790" s="1"/>
      <c r="AH1790" s="1"/>
      <c r="AI1790" s="1"/>
      <c r="AJ1790" s="1"/>
      <c r="AK1790" s="1"/>
      <c r="AN1790" s="1"/>
      <c r="AO1790" s="1"/>
      <c r="AP1790" s="1"/>
      <c r="AQ1790" s="1"/>
      <c r="AR1790" s="1"/>
    </row>
    <row r="1791" spans="28:44" ht="12.75">
      <c r="AB1791" s="1"/>
      <c r="AC1791" s="1"/>
      <c r="AD1791" s="1"/>
      <c r="AF1791" s="1"/>
      <c r="AG1791" s="1"/>
      <c r="AH1791" s="1"/>
      <c r="AI1791" s="1"/>
      <c r="AJ1791" s="1"/>
      <c r="AK1791" s="1"/>
      <c r="AN1791" s="1"/>
      <c r="AO1791" s="1"/>
      <c r="AP1791" s="1"/>
      <c r="AQ1791" s="1"/>
      <c r="AR1791" s="1"/>
    </row>
    <row r="1792" spans="28:44" ht="12.75">
      <c r="AB1792" s="1"/>
      <c r="AC1792" s="1"/>
      <c r="AD1792" s="1"/>
      <c r="AF1792" s="1"/>
      <c r="AG1792" s="1"/>
      <c r="AH1792" s="1"/>
      <c r="AI1792" s="1"/>
      <c r="AJ1792" s="1"/>
      <c r="AK1792" s="1"/>
      <c r="AN1792" s="1"/>
      <c r="AO1792" s="1"/>
      <c r="AP1792" s="1"/>
      <c r="AQ1792" s="1"/>
      <c r="AR1792" s="1"/>
    </row>
    <row r="1793" spans="28:44" ht="12.75">
      <c r="AB1793" s="1"/>
      <c r="AC1793" s="1"/>
      <c r="AD1793" s="1"/>
      <c r="AF1793" s="1"/>
      <c r="AG1793" s="1"/>
      <c r="AH1793" s="1"/>
      <c r="AI1793" s="1"/>
      <c r="AJ1793" s="1"/>
      <c r="AK1793" s="1"/>
      <c r="AN1793" s="1"/>
      <c r="AO1793" s="1"/>
      <c r="AP1793" s="1"/>
      <c r="AQ1793" s="1"/>
      <c r="AR1793" s="1"/>
    </row>
    <row r="1794" spans="28:44" ht="12.75">
      <c r="AB1794" s="1"/>
      <c r="AC1794" s="1"/>
      <c r="AD1794" s="1"/>
      <c r="AF1794" s="1"/>
      <c r="AG1794" s="1"/>
      <c r="AH1794" s="1"/>
      <c r="AI1794" s="1"/>
      <c r="AJ1794" s="1"/>
      <c r="AK1794" s="1"/>
      <c r="AN1794" s="1"/>
      <c r="AO1794" s="1"/>
      <c r="AP1794" s="1"/>
      <c r="AQ1794" s="1"/>
      <c r="AR1794" s="1"/>
    </row>
    <row r="1795" spans="28:44" ht="12.75">
      <c r="AB1795" s="1"/>
      <c r="AC1795" s="1"/>
      <c r="AD1795" s="1"/>
      <c r="AF1795" s="1"/>
      <c r="AG1795" s="1"/>
      <c r="AH1795" s="1"/>
      <c r="AI1795" s="1"/>
      <c r="AJ1795" s="1"/>
      <c r="AK1795" s="1"/>
      <c r="AN1795" s="1"/>
      <c r="AO1795" s="1"/>
      <c r="AP1795" s="1"/>
      <c r="AQ1795" s="1"/>
      <c r="AR1795" s="1"/>
    </row>
    <row r="1796" spans="28:44" ht="12.75">
      <c r="AB1796" s="1"/>
      <c r="AC1796" s="1"/>
      <c r="AD1796" s="1"/>
      <c r="AF1796" s="1"/>
      <c r="AG1796" s="1"/>
      <c r="AH1796" s="1"/>
      <c r="AI1796" s="1"/>
      <c r="AJ1796" s="1"/>
      <c r="AK1796" s="1"/>
      <c r="AN1796" s="1"/>
      <c r="AO1796" s="1"/>
      <c r="AP1796" s="1"/>
      <c r="AQ1796" s="1"/>
      <c r="AR1796" s="1"/>
    </row>
    <row r="1797" spans="28:44" ht="12.75">
      <c r="AB1797" s="1"/>
      <c r="AC1797" s="1"/>
      <c r="AD1797" s="1"/>
      <c r="AF1797" s="1"/>
      <c r="AG1797" s="1"/>
      <c r="AH1797" s="1"/>
      <c r="AI1797" s="1"/>
      <c r="AJ1797" s="1"/>
      <c r="AK1797" s="1"/>
      <c r="AN1797" s="1"/>
      <c r="AO1797" s="1"/>
      <c r="AP1797" s="1"/>
      <c r="AQ1797" s="1"/>
      <c r="AR1797" s="1"/>
    </row>
    <row r="1798" spans="28:44" ht="12.75">
      <c r="AB1798" s="1"/>
      <c r="AC1798" s="1"/>
      <c r="AD1798" s="1"/>
      <c r="AF1798" s="1"/>
      <c r="AG1798" s="1"/>
      <c r="AH1798" s="1"/>
      <c r="AI1798" s="1"/>
      <c r="AJ1798" s="1"/>
      <c r="AK1798" s="1"/>
      <c r="AN1798" s="1"/>
      <c r="AO1798" s="1"/>
      <c r="AP1798" s="1"/>
      <c r="AQ1798" s="1"/>
      <c r="AR1798" s="1"/>
    </row>
    <row r="1799" spans="28:44" ht="12.75">
      <c r="AB1799" s="1"/>
      <c r="AC1799" s="1"/>
      <c r="AD1799" s="1"/>
      <c r="AF1799" s="1"/>
      <c r="AG1799" s="1"/>
      <c r="AH1799" s="1"/>
      <c r="AI1799" s="1"/>
      <c r="AJ1799" s="1"/>
      <c r="AK1799" s="1"/>
      <c r="AN1799" s="1"/>
      <c r="AO1799" s="1"/>
      <c r="AP1799" s="1"/>
      <c r="AQ1799" s="1"/>
      <c r="AR1799" s="1"/>
    </row>
    <row r="1800" spans="28:44" ht="12.75">
      <c r="AB1800" s="1"/>
      <c r="AC1800" s="1"/>
      <c r="AD1800" s="1"/>
      <c r="AF1800" s="1"/>
      <c r="AG1800" s="1"/>
      <c r="AH1800" s="1"/>
      <c r="AI1800" s="1"/>
      <c r="AJ1800" s="1"/>
      <c r="AK1800" s="1"/>
      <c r="AN1800" s="1"/>
      <c r="AO1800" s="1"/>
      <c r="AP1800" s="1"/>
      <c r="AQ1800" s="1"/>
      <c r="AR1800" s="1"/>
    </row>
    <row r="1801" spans="28:44" ht="12.75">
      <c r="AB1801" s="1"/>
      <c r="AC1801" s="1"/>
      <c r="AD1801" s="1"/>
      <c r="AF1801" s="1"/>
      <c r="AG1801" s="1"/>
      <c r="AH1801" s="1"/>
      <c r="AI1801" s="1"/>
      <c r="AJ1801" s="1"/>
      <c r="AK1801" s="1"/>
      <c r="AN1801" s="1"/>
      <c r="AO1801" s="1"/>
      <c r="AP1801" s="1"/>
      <c r="AQ1801" s="1"/>
      <c r="AR1801" s="1"/>
    </row>
    <row r="1802" spans="28:44" ht="12.75">
      <c r="AB1802" s="1"/>
      <c r="AC1802" s="1"/>
      <c r="AD1802" s="1"/>
      <c r="AF1802" s="1"/>
      <c r="AG1802" s="1"/>
      <c r="AH1802" s="1"/>
      <c r="AI1802" s="1"/>
      <c r="AJ1802" s="1"/>
      <c r="AK1802" s="1"/>
      <c r="AN1802" s="1"/>
      <c r="AO1802" s="1"/>
      <c r="AP1802" s="1"/>
      <c r="AQ1802" s="1"/>
      <c r="AR1802" s="1"/>
    </row>
    <row r="1803" spans="28:44" ht="12.75">
      <c r="AB1803" s="1"/>
      <c r="AC1803" s="1"/>
      <c r="AD1803" s="1"/>
      <c r="AF1803" s="1"/>
      <c r="AG1803" s="1"/>
      <c r="AH1803" s="1"/>
      <c r="AI1803" s="1"/>
      <c r="AJ1803" s="1"/>
      <c r="AK1803" s="1"/>
      <c r="AN1803" s="1"/>
      <c r="AO1803" s="1"/>
      <c r="AP1803" s="1"/>
      <c r="AQ1803" s="1"/>
      <c r="AR1803" s="1"/>
    </row>
    <row r="1804" spans="28:44" ht="12.75">
      <c r="AB1804" s="1"/>
      <c r="AC1804" s="1"/>
      <c r="AD1804" s="1"/>
      <c r="AF1804" s="1"/>
      <c r="AG1804" s="1"/>
      <c r="AH1804" s="1"/>
      <c r="AI1804" s="1"/>
      <c r="AJ1804" s="1"/>
      <c r="AK1804" s="1"/>
      <c r="AN1804" s="1"/>
      <c r="AO1804" s="1"/>
      <c r="AP1804" s="1"/>
      <c r="AQ1804" s="1"/>
      <c r="AR1804" s="1"/>
    </row>
    <row r="1805" spans="28:44" ht="12.75">
      <c r="AB1805" s="1"/>
      <c r="AC1805" s="1"/>
      <c r="AD1805" s="1"/>
      <c r="AF1805" s="1"/>
      <c r="AG1805" s="1"/>
      <c r="AH1805" s="1"/>
      <c r="AI1805" s="1"/>
      <c r="AJ1805" s="1"/>
      <c r="AK1805" s="1"/>
      <c r="AN1805" s="1"/>
      <c r="AO1805" s="1"/>
      <c r="AP1805" s="1"/>
      <c r="AQ1805" s="1"/>
      <c r="AR1805" s="1"/>
    </row>
    <row r="1806" spans="28:44" ht="12.75">
      <c r="AB1806" s="1"/>
      <c r="AC1806" s="1"/>
      <c r="AD1806" s="1"/>
      <c r="AF1806" s="1"/>
      <c r="AG1806" s="1"/>
      <c r="AH1806" s="1"/>
      <c r="AI1806" s="1"/>
      <c r="AJ1806" s="1"/>
      <c r="AK1806" s="1"/>
      <c r="AN1806" s="1"/>
      <c r="AO1806" s="1"/>
      <c r="AP1806" s="1"/>
      <c r="AQ1806" s="1"/>
      <c r="AR1806" s="1"/>
    </row>
    <row r="1807" spans="28:44" ht="12.75">
      <c r="AB1807" s="1"/>
      <c r="AC1807" s="1"/>
      <c r="AD1807" s="1"/>
      <c r="AF1807" s="1"/>
      <c r="AG1807" s="1"/>
      <c r="AH1807" s="1"/>
      <c r="AI1807" s="1"/>
      <c r="AJ1807" s="1"/>
      <c r="AK1807" s="1"/>
      <c r="AN1807" s="1"/>
      <c r="AO1807" s="1"/>
      <c r="AP1807" s="1"/>
      <c r="AQ1807" s="1"/>
      <c r="AR1807" s="1"/>
    </row>
    <row r="1808" spans="28:44" ht="12.75">
      <c r="AB1808" s="1"/>
      <c r="AC1808" s="1"/>
      <c r="AD1808" s="1"/>
      <c r="AF1808" s="1"/>
      <c r="AG1808" s="1"/>
      <c r="AH1808" s="1"/>
      <c r="AI1808" s="1"/>
      <c r="AJ1808" s="1"/>
      <c r="AK1808" s="1"/>
      <c r="AN1808" s="1"/>
      <c r="AO1808" s="1"/>
      <c r="AP1808" s="1"/>
      <c r="AQ1808" s="1"/>
      <c r="AR1808" s="1"/>
    </row>
    <row r="1809" spans="28:44" ht="12.75">
      <c r="AB1809" s="1"/>
      <c r="AC1809" s="1"/>
      <c r="AD1809" s="1"/>
      <c r="AF1809" s="1"/>
      <c r="AG1809" s="1"/>
      <c r="AH1809" s="1"/>
      <c r="AI1809" s="1"/>
      <c r="AJ1809" s="1"/>
      <c r="AK1809" s="1"/>
      <c r="AN1809" s="1"/>
      <c r="AO1809" s="1"/>
      <c r="AP1809" s="1"/>
      <c r="AQ1809" s="1"/>
      <c r="AR1809" s="1"/>
    </row>
    <row r="1810" spans="28:44" ht="12.75">
      <c r="AB1810" s="1"/>
      <c r="AC1810" s="1"/>
      <c r="AD1810" s="1"/>
      <c r="AF1810" s="1"/>
      <c r="AG1810" s="1"/>
      <c r="AH1810" s="1"/>
      <c r="AI1810" s="1"/>
      <c r="AJ1810" s="1"/>
      <c r="AK1810" s="1"/>
      <c r="AN1810" s="1"/>
      <c r="AO1810" s="1"/>
      <c r="AP1810" s="1"/>
      <c r="AQ1810" s="1"/>
      <c r="AR1810" s="1"/>
    </row>
    <row r="1811" spans="28:44" ht="12.75">
      <c r="AB1811" s="1"/>
      <c r="AC1811" s="1"/>
      <c r="AD1811" s="1"/>
      <c r="AF1811" s="1"/>
      <c r="AG1811" s="1"/>
      <c r="AH1811" s="1"/>
      <c r="AI1811" s="1"/>
      <c r="AJ1811" s="1"/>
      <c r="AK1811" s="1"/>
      <c r="AN1811" s="1"/>
      <c r="AO1811" s="1"/>
      <c r="AP1811" s="1"/>
      <c r="AQ1811" s="1"/>
      <c r="AR1811" s="1"/>
    </row>
    <row r="1812" spans="28:44" ht="12.75">
      <c r="AB1812" s="1"/>
      <c r="AC1812" s="1"/>
      <c r="AD1812" s="1"/>
      <c r="AF1812" s="1"/>
      <c r="AG1812" s="1"/>
      <c r="AH1812" s="1"/>
      <c r="AI1812" s="1"/>
      <c r="AJ1812" s="1"/>
      <c r="AK1812" s="1"/>
      <c r="AN1812" s="1"/>
      <c r="AO1812" s="1"/>
      <c r="AP1812" s="1"/>
      <c r="AQ1812" s="1"/>
      <c r="AR1812" s="1"/>
    </row>
    <row r="1813" spans="28:44" ht="12.75">
      <c r="AB1813" s="1"/>
      <c r="AC1813" s="1"/>
      <c r="AD1813" s="1"/>
      <c r="AF1813" s="1"/>
      <c r="AG1813" s="1"/>
      <c r="AH1813" s="1"/>
      <c r="AI1813" s="1"/>
      <c r="AJ1813" s="1"/>
      <c r="AK1813" s="1"/>
      <c r="AN1813" s="1"/>
      <c r="AO1813" s="1"/>
      <c r="AP1813" s="1"/>
      <c r="AQ1813" s="1"/>
      <c r="AR1813" s="1"/>
    </row>
    <row r="1814" spans="28:44" ht="12.75">
      <c r="AB1814" s="1"/>
      <c r="AC1814" s="1"/>
      <c r="AD1814" s="1"/>
      <c r="AF1814" s="1"/>
      <c r="AG1814" s="1"/>
      <c r="AH1814" s="1"/>
      <c r="AI1814" s="1"/>
      <c r="AJ1814" s="1"/>
      <c r="AK1814" s="1"/>
      <c r="AN1814" s="1"/>
      <c r="AO1814" s="1"/>
      <c r="AP1814" s="1"/>
      <c r="AQ1814" s="1"/>
      <c r="AR1814" s="1"/>
    </row>
    <row r="1815" spans="28:44" ht="12.75">
      <c r="AB1815" s="1"/>
      <c r="AC1815" s="1"/>
      <c r="AD1815" s="1"/>
      <c r="AF1815" s="1"/>
      <c r="AG1815" s="1"/>
      <c r="AH1815" s="1"/>
      <c r="AI1815" s="1"/>
      <c r="AJ1815" s="1"/>
      <c r="AK1815" s="1"/>
      <c r="AN1815" s="1"/>
      <c r="AO1815" s="1"/>
      <c r="AP1815" s="1"/>
      <c r="AQ1815" s="1"/>
      <c r="AR1815" s="1"/>
    </row>
    <row r="1816" spans="28:44" ht="12.75">
      <c r="AB1816" s="1"/>
      <c r="AC1816" s="1"/>
      <c r="AD1816" s="1"/>
      <c r="AF1816" s="1"/>
      <c r="AG1816" s="1"/>
      <c r="AH1816" s="1"/>
      <c r="AI1816" s="1"/>
      <c r="AJ1816" s="1"/>
      <c r="AK1816" s="1"/>
      <c r="AN1816" s="1"/>
      <c r="AO1816" s="1"/>
      <c r="AP1816" s="1"/>
      <c r="AQ1816" s="1"/>
      <c r="AR1816" s="1"/>
    </row>
    <row r="1817" spans="28:44" ht="12.75">
      <c r="AB1817" s="1"/>
      <c r="AC1817" s="1"/>
      <c r="AD1817" s="1"/>
      <c r="AF1817" s="1"/>
      <c r="AG1817" s="1"/>
      <c r="AH1817" s="1"/>
      <c r="AI1817" s="1"/>
      <c r="AJ1817" s="1"/>
      <c r="AK1817" s="1"/>
      <c r="AN1817" s="1"/>
      <c r="AO1817" s="1"/>
      <c r="AP1817" s="1"/>
      <c r="AQ1817" s="1"/>
      <c r="AR1817" s="1"/>
    </row>
    <row r="1818" spans="28:44" ht="12.75">
      <c r="AB1818" s="1"/>
      <c r="AC1818" s="1"/>
      <c r="AD1818" s="1"/>
      <c r="AF1818" s="1"/>
      <c r="AG1818" s="1"/>
      <c r="AH1818" s="1"/>
      <c r="AI1818" s="1"/>
      <c r="AJ1818" s="1"/>
      <c r="AK1818" s="1"/>
      <c r="AN1818" s="1"/>
      <c r="AO1818" s="1"/>
      <c r="AP1818" s="1"/>
      <c r="AQ1818" s="1"/>
      <c r="AR1818" s="1"/>
    </row>
    <row r="1819" spans="28:44" ht="12.75">
      <c r="AB1819" s="1"/>
      <c r="AC1819" s="1"/>
      <c r="AD1819" s="1"/>
      <c r="AF1819" s="1"/>
      <c r="AG1819" s="1"/>
      <c r="AH1819" s="1"/>
      <c r="AI1819" s="1"/>
      <c r="AJ1819" s="1"/>
      <c r="AK1819" s="1"/>
      <c r="AN1819" s="1"/>
      <c r="AO1819" s="1"/>
      <c r="AP1819" s="1"/>
      <c r="AQ1819" s="1"/>
      <c r="AR1819" s="1"/>
    </row>
    <row r="1820" spans="28:44" ht="12.75">
      <c r="AB1820" s="1"/>
      <c r="AC1820" s="1"/>
      <c r="AD1820" s="1"/>
      <c r="AF1820" s="1"/>
      <c r="AG1820" s="1"/>
      <c r="AH1820" s="1"/>
      <c r="AI1820" s="1"/>
      <c r="AJ1820" s="1"/>
      <c r="AK1820" s="1"/>
      <c r="AN1820" s="1"/>
      <c r="AO1820" s="1"/>
      <c r="AP1820" s="1"/>
      <c r="AQ1820" s="1"/>
      <c r="AR1820" s="1"/>
    </row>
    <row r="1821" spans="28:44" ht="12.75">
      <c r="AB1821" s="1"/>
      <c r="AC1821" s="1"/>
      <c r="AD1821" s="1"/>
      <c r="AF1821" s="1"/>
      <c r="AG1821" s="1"/>
      <c r="AH1821" s="1"/>
      <c r="AI1821" s="1"/>
      <c r="AJ1821" s="1"/>
      <c r="AK1821" s="1"/>
      <c r="AN1821" s="1"/>
      <c r="AO1821" s="1"/>
      <c r="AP1821" s="1"/>
      <c r="AQ1821" s="1"/>
      <c r="AR1821" s="1"/>
    </row>
    <row r="1822" spans="28:44" ht="12.75">
      <c r="AB1822" s="1"/>
      <c r="AC1822" s="1"/>
      <c r="AD1822" s="1"/>
      <c r="AF1822" s="1"/>
      <c r="AG1822" s="1"/>
      <c r="AH1822" s="1"/>
      <c r="AI1822" s="1"/>
      <c r="AJ1822" s="1"/>
      <c r="AK1822" s="1"/>
      <c r="AN1822" s="1"/>
      <c r="AO1822" s="1"/>
      <c r="AP1822" s="1"/>
      <c r="AQ1822" s="1"/>
      <c r="AR1822" s="1"/>
    </row>
    <row r="1823" spans="28:44" ht="12.75">
      <c r="AB1823" s="1"/>
      <c r="AC1823" s="1"/>
      <c r="AD1823" s="1"/>
      <c r="AF1823" s="1"/>
      <c r="AG1823" s="1"/>
      <c r="AH1823" s="1"/>
      <c r="AI1823" s="1"/>
      <c r="AJ1823" s="1"/>
      <c r="AK1823" s="1"/>
      <c r="AN1823" s="1"/>
      <c r="AO1823" s="1"/>
      <c r="AP1823" s="1"/>
      <c r="AQ1823" s="1"/>
      <c r="AR1823" s="1"/>
    </row>
    <row r="1824" spans="28:44" ht="12.75">
      <c r="AB1824" s="1"/>
      <c r="AC1824" s="1"/>
      <c r="AD1824" s="1"/>
      <c r="AF1824" s="1"/>
      <c r="AG1824" s="1"/>
      <c r="AH1824" s="1"/>
      <c r="AI1824" s="1"/>
      <c r="AJ1824" s="1"/>
      <c r="AK1824" s="1"/>
      <c r="AN1824" s="1"/>
      <c r="AO1824" s="1"/>
      <c r="AP1824" s="1"/>
      <c r="AQ1824" s="1"/>
      <c r="AR1824" s="1"/>
    </row>
    <row r="1825" spans="28:44" ht="12.75">
      <c r="AB1825" s="1"/>
      <c r="AC1825" s="1"/>
      <c r="AD1825" s="1"/>
      <c r="AF1825" s="1"/>
      <c r="AG1825" s="1"/>
      <c r="AH1825" s="1"/>
      <c r="AI1825" s="1"/>
      <c r="AJ1825" s="1"/>
      <c r="AK1825" s="1"/>
      <c r="AN1825" s="1"/>
      <c r="AO1825" s="1"/>
      <c r="AP1825" s="1"/>
      <c r="AQ1825" s="1"/>
      <c r="AR1825" s="1"/>
    </row>
    <row r="1826" spans="28:44" ht="12.75">
      <c r="AB1826" s="1"/>
      <c r="AC1826" s="1"/>
      <c r="AD1826" s="1"/>
      <c r="AF1826" s="1"/>
      <c r="AG1826" s="1"/>
      <c r="AH1826" s="1"/>
      <c r="AI1826" s="1"/>
      <c r="AJ1826" s="1"/>
      <c r="AK1826" s="1"/>
      <c r="AN1826" s="1"/>
      <c r="AO1826" s="1"/>
      <c r="AP1826" s="1"/>
      <c r="AQ1826" s="1"/>
      <c r="AR1826" s="1"/>
    </row>
    <row r="1827" spans="28:44" ht="12.75">
      <c r="AB1827" s="1"/>
      <c r="AC1827" s="1"/>
      <c r="AD1827" s="1"/>
      <c r="AF1827" s="1"/>
      <c r="AG1827" s="1"/>
      <c r="AH1827" s="1"/>
      <c r="AI1827" s="1"/>
      <c r="AJ1827" s="1"/>
      <c r="AK1827" s="1"/>
      <c r="AN1827" s="1"/>
      <c r="AO1827" s="1"/>
      <c r="AP1827" s="1"/>
      <c r="AQ1827" s="1"/>
      <c r="AR1827" s="1"/>
    </row>
    <row r="1828" spans="28:44" ht="12.75">
      <c r="AB1828" s="1"/>
      <c r="AC1828" s="1"/>
      <c r="AD1828" s="1"/>
      <c r="AF1828" s="1"/>
      <c r="AG1828" s="1"/>
      <c r="AH1828" s="1"/>
      <c r="AI1828" s="1"/>
      <c r="AJ1828" s="1"/>
      <c r="AK1828" s="1"/>
      <c r="AN1828" s="1"/>
      <c r="AO1828" s="1"/>
      <c r="AP1828" s="1"/>
      <c r="AQ1828" s="1"/>
      <c r="AR1828" s="1"/>
    </row>
    <row r="1829" spans="28:44" ht="12.75">
      <c r="AB1829" s="1"/>
      <c r="AC1829" s="1"/>
      <c r="AD1829" s="1"/>
      <c r="AF1829" s="1"/>
      <c r="AG1829" s="1"/>
      <c r="AH1829" s="1"/>
      <c r="AI1829" s="1"/>
      <c r="AJ1829" s="1"/>
      <c r="AK1829" s="1"/>
      <c r="AN1829" s="1"/>
      <c r="AO1829" s="1"/>
      <c r="AP1829" s="1"/>
      <c r="AQ1829" s="1"/>
      <c r="AR1829" s="1"/>
    </row>
    <row r="1830" spans="28:44" ht="12.75">
      <c r="AB1830" s="1"/>
      <c r="AC1830" s="1"/>
      <c r="AD1830" s="1"/>
      <c r="AF1830" s="1"/>
      <c r="AG1830" s="1"/>
      <c r="AH1830" s="1"/>
      <c r="AI1830" s="1"/>
      <c r="AJ1830" s="1"/>
      <c r="AK1830" s="1"/>
      <c r="AN1830" s="1"/>
      <c r="AO1830" s="1"/>
      <c r="AP1830" s="1"/>
      <c r="AQ1830" s="1"/>
      <c r="AR1830" s="1"/>
    </row>
    <row r="1831" spans="28:44" ht="12.75">
      <c r="AB1831" s="1"/>
      <c r="AC1831" s="1"/>
      <c r="AD1831" s="1"/>
      <c r="AF1831" s="1"/>
      <c r="AG1831" s="1"/>
      <c r="AH1831" s="1"/>
      <c r="AI1831" s="1"/>
      <c r="AJ1831" s="1"/>
      <c r="AK1831" s="1"/>
      <c r="AN1831" s="1"/>
      <c r="AO1831" s="1"/>
      <c r="AP1831" s="1"/>
      <c r="AQ1831" s="1"/>
      <c r="AR1831" s="1"/>
    </row>
    <row r="1832" spans="28:44" ht="12.75">
      <c r="AB1832" s="1"/>
      <c r="AC1832" s="1"/>
      <c r="AD1832" s="1"/>
      <c r="AF1832" s="1"/>
      <c r="AG1832" s="1"/>
      <c r="AH1832" s="1"/>
      <c r="AI1832" s="1"/>
      <c r="AJ1832" s="1"/>
      <c r="AK1832" s="1"/>
      <c r="AN1832" s="1"/>
      <c r="AO1832" s="1"/>
      <c r="AP1832" s="1"/>
      <c r="AQ1832" s="1"/>
      <c r="AR1832" s="1"/>
    </row>
    <row r="1833" spans="28:44" ht="12.75">
      <c r="AB1833" s="1"/>
      <c r="AC1833" s="1"/>
      <c r="AD1833" s="1"/>
      <c r="AF1833" s="1"/>
      <c r="AG1833" s="1"/>
      <c r="AH1833" s="1"/>
      <c r="AI1833" s="1"/>
      <c r="AJ1833" s="1"/>
      <c r="AK1833" s="1"/>
      <c r="AN1833" s="1"/>
      <c r="AO1833" s="1"/>
      <c r="AP1833" s="1"/>
      <c r="AQ1833" s="1"/>
      <c r="AR1833" s="1"/>
    </row>
    <row r="1834" spans="28:44" ht="12.75">
      <c r="AB1834" s="1"/>
      <c r="AC1834" s="1"/>
      <c r="AD1834" s="1"/>
      <c r="AF1834" s="1"/>
      <c r="AG1834" s="1"/>
      <c r="AH1834" s="1"/>
      <c r="AI1834" s="1"/>
      <c r="AJ1834" s="1"/>
      <c r="AK1834" s="1"/>
      <c r="AN1834" s="1"/>
      <c r="AO1834" s="1"/>
      <c r="AP1834" s="1"/>
      <c r="AQ1834" s="1"/>
      <c r="AR1834" s="1"/>
    </row>
    <row r="1835" spans="28:44" ht="12.75">
      <c r="AB1835" s="1"/>
      <c r="AC1835" s="1"/>
      <c r="AD1835" s="1"/>
      <c r="AF1835" s="1"/>
      <c r="AG1835" s="1"/>
      <c r="AH1835" s="1"/>
      <c r="AI1835" s="1"/>
      <c r="AJ1835" s="1"/>
      <c r="AK1835" s="1"/>
      <c r="AN1835" s="1"/>
      <c r="AO1835" s="1"/>
      <c r="AP1835" s="1"/>
      <c r="AQ1835" s="1"/>
      <c r="AR1835" s="1"/>
    </row>
    <row r="1836" spans="28:44" ht="12.75">
      <c r="AB1836" s="1"/>
      <c r="AC1836" s="1"/>
      <c r="AD1836" s="1"/>
      <c r="AF1836" s="1"/>
      <c r="AG1836" s="1"/>
      <c r="AH1836" s="1"/>
      <c r="AI1836" s="1"/>
      <c r="AJ1836" s="1"/>
      <c r="AK1836" s="1"/>
      <c r="AN1836" s="1"/>
      <c r="AO1836" s="1"/>
      <c r="AP1836" s="1"/>
      <c r="AQ1836" s="1"/>
      <c r="AR1836" s="1"/>
    </row>
    <row r="1837" spans="28:44" ht="12.75">
      <c r="AB1837" s="1"/>
      <c r="AC1837" s="1"/>
      <c r="AD1837" s="1"/>
      <c r="AF1837" s="1"/>
      <c r="AG1837" s="1"/>
      <c r="AH1837" s="1"/>
      <c r="AI1837" s="1"/>
      <c r="AJ1837" s="1"/>
      <c r="AK1837" s="1"/>
      <c r="AN1837" s="1"/>
      <c r="AO1837" s="1"/>
      <c r="AP1837" s="1"/>
      <c r="AQ1837" s="1"/>
      <c r="AR1837" s="1"/>
    </row>
    <row r="1838" spans="28:44" ht="12.75">
      <c r="AB1838" s="1"/>
      <c r="AC1838" s="1"/>
      <c r="AD1838" s="1"/>
      <c r="AF1838" s="1"/>
      <c r="AG1838" s="1"/>
      <c r="AH1838" s="1"/>
      <c r="AI1838" s="1"/>
      <c r="AJ1838" s="1"/>
      <c r="AK1838" s="1"/>
      <c r="AN1838" s="1"/>
      <c r="AO1838" s="1"/>
      <c r="AP1838" s="1"/>
      <c r="AQ1838" s="1"/>
      <c r="AR1838" s="1"/>
    </row>
    <row r="1839" spans="28:44" ht="12.75">
      <c r="AB1839" s="1"/>
      <c r="AC1839" s="1"/>
      <c r="AD1839" s="1"/>
      <c r="AF1839" s="1"/>
      <c r="AG1839" s="1"/>
      <c r="AH1839" s="1"/>
      <c r="AI1839" s="1"/>
      <c r="AJ1839" s="1"/>
      <c r="AK1839" s="1"/>
      <c r="AN1839" s="1"/>
      <c r="AO1839" s="1"/>
      <c r="AP1839" s="1"/>
      <c r="AQ1839" s="1"/>
      <c r="AR1839" s="1"/>
    </row>
    <row r="1840" spans="28:44" ht="12.75">
      <c r="AB1840" s="1"/>
      <c r="AC1840" s="1"/>
      <c r="AD1840" s="1"/>
      <c r="AF1840" s="1"/>
      <c r="AG1840" s="1"/>
      <c r="AH1840" s="1"/>
      <c r="AI1840" s="1"/>
      <c r="AJ1840" s="1"/>
      <c r="AK1840" s="1"/>
      <c r="AN1840" s="1"/>
      <c r="AO1840" s="1"/>
      <c r="AP1840" s="1"/>
      <c r="AQ1840" s="1"/>
      <c r="AR1840" s="1"/>
    </row>
    <row r="1841" spans="28:44" ht="12.75">
      <c r="AB1841" s="1"/>
      <c r="AC1841" s="1"/>
      <c r="AD1841" s="1"/>
      <c r="AF1841" s="1"/>
      <c r="AG1841" s="1"/>
      <c r="AH1841" s="1"/>
      <c r="AI1841" s="1"/>
      <c r="AJ1841" s="1"/>
      <c r="AK1841" s="1"/>
      <c r="AN1841" s="1"/>
      <c r="AO1841" s="1"/>
      <c r="AP1841" s="1"/>
      <c r="AQ1841" s="1"/>
      <c r="AR1841" s="1"/>
    </row>
    <row r="1842" spans="28:44" ht="12.75">
      <c r="AB1842" s="1"/>
      <c r="AC1842" s="1"/>
      <c r="AD1842" s="1"/>
      <c r="AF1842" s="1"/>
      <c r="AG1842" s="1"/>
      <c r="AH1842" s="1"/>
      <c r="AI1842" s="1"/>
      <c r="AJ1842" s="1"/>
      <c r="AK1842" s="1"/>
      <c r="AN1842" s="1"/>
      <c r="AO1842" s="1"/>
      <c r="AP1842" s="1"/>
      <c r="AQ1842" s="1"/>
      <c r="AR1842" s="1"/>
    </row>
    <row r="1843" spans="28:44" ht="12.75">
      <c r="AB1843" s="1"/>
      <c r="AC1843" s="1"/>
      <c r="AD1843" s="1"/>
      <c r="AF1843" s="1"/>
      <c r="AG1843" s="1"/>
      <c r="AH1843" s="1"/>
      <c r="AI1843" s="1"/>
      <c r="AJ1843" s="1"/>
      <c r="AK1843" s="1"/>
      <c r="AN1843" s="1"/>
      <c r="AO1843" s="1"/>
      <c r="AP1843" s="1"/>
      <c r="AQ1843" s="1"/>
      <c r="AR1843" s="1"/>
    </row>
    <row r="1844" spans="28:44" ht="12.75">
      <c r="AB1844" s="1"/>
      <c r="AC1844" s="1"/>
      <c r="AD1844" s="1"/>
      <c r="AF1844" s="1"/>
      <c r="AG1844" s="1"/>
      <c r="AH1844" s="1"/>
      <c r="AI1844" s="1"/>
      <c r="AJ1844" s="1"/>
      <c r="AK1844" s="1"/>
      <c r="AN1844" s="1"/>
      <c r="AO1844" s="1"/>
      <c r="AP1844" s="1"/>
      <c r="AQ1844" s="1"/>
      <c r="AR1844" s="1"/>
    </row>
    <row r="1845" spans="28:44" ht="12.75">
      <c r="AB1845" s="1"/>
      <c r="AC1845" s="1"/>
      <c r="AD1845" s="1"/>
      <c r="AF1845" s="1"/>
      <c r="AG1845" s="1"/>
      <c r="AH1845" s="1"/>
      <c r="AI1845" s="1"/>
      <c r="AJ1845" s="1"/>
      <c r="AK1845" s="1"/>
      <c r="AN1845" s="1"/>
      <c r="AO1845" s="1"/>
      <c r="AP1845" s="1"/>
      <c r="AQ1845" s="1"/>
      <c r="AR1845" s="1"/>
    </row>
    <row r="1846" spans="28:44" ht="12.75">
      <c r="AB1846" s="1"/>
      <c r="AC1846" s="1"/>
      <c r="AD1846" s="1"/>
      <c r="AF1846" s="1"/>
      <c r="AG1846" s="1"/>
      <c r="AH1846" s="1"/>
      <c r="AI1846" s="1"/>
      <c r="AJ1846" s="1"/>
      <c r="AK1846" s="1"/>
      <c r="AN1846" s="1"/>
      <c r="AO1846" s="1"/>
      <c r="AP1846" s="1"/>
      <c r="AQ1846" s="1"/>
      <c r="AR1846" s="1"/>
    </row>
    <row r="1847" spans="28:44" ht="12.75">
      <c r="AB1847" s="1"/>
      <c r="AC1847" s="1"/>
      <c r="AD1847" s="1"/>
      <c r="AF1847" s="1"/>
      <c r="AG1847" s="1"/>
      <c r="AH1847" s="1"/>
      <c r="AI1847" s="1"/>
      <c r="AJ1847" s="1"/>
      <c r="AK1847" s="1"/>
      <c r="AN1847" s="1"/>
      <c r="AO1847" s="1"/>
      <c r="AP1847" s="1"/>
      <c r="AQ1847" s="1"/>
      <c r="AR1847" s="1"/>
    </row>
    <row r="1848" spans="28:44" ht="12.75">
      <c r="AB1848" s="1"/>
      <c r="AC1848" s="1"/>
      <c r="AD1848" s="1"/>
      <c r="AF1848" s="1"/>
      <c r="AG1848" s="1"/>
      <c r="AH1848" s="1"/>
      <c r="AI1848" s="1"/>
      <c r="AJ1848" s="1"/>
      <c r="AK1848" s="1"/>
      <c r="AN1848" s="1"/>
      <c r="AO1848" s="1"/>
      <c r="AP1848" s="1"/>
      <c r="AQ1848" s="1"/>
      <c r="AR1848" s="1"/>
    </row>
    <row r="1849" spans="28:44" ht="12.75">
      <c r="AB1849" s="1"/>
      <c r="AC1849" s="1"/>
      <c r="AD1849" s="1"/>
      <c r="AF1849" s="1"/>
      <c r="AG1849" s="1"/>
      <c r="AH1849" s="1"/>
      <c r="AI1849" s="1"/>
      <c r="AJ1849" s="1"/>
      <c r="AK1849" s="1"/>
      <c r="AN1849" s="1"/>
      <c r="AO1849" s="1"/>
      <c r="AP1849" s="1"/>
      <c r="AQ1849" s="1"/>
      <c r="AR1849" s="1"/>
    </row>
    <row r="1850" spans="28:44" ht="12.75">
      <c r="AB1850" s="1"/>
      <c r="AC1850" s="1"/>
      <c r="AD1850" s="1"/>
      <c r="AF1850" s="1"/>
      <c r="AG1850" s="1"/>
      <c r="AH1850" s="1"/>
      <c r="AI1850" s="1"/>
      <c r="AJ1850" s="1"/>
      <c r="AK1850" s="1"/>
      <c r="AN1850" s="1"/>
      <c r="AO1850" s="1"/>
      <c r="AP1850" s="1"/>
      <c r="AQ1850" s="1"/>
      <c r="AR1850" s="1"/>
    </row>
    <row r="1851" spans="28:44" ht="12.75">
      <c r="AB1851" s="1"/>
      <c r="AC1851" s="1"/>
      <c r="AD1851" s="1"/>
      <c r="AF1851" s="1"/>
      <c r="AG1851" s="1"/>
      <c r="AH1851" s="1"/>
      <c r="AI1851" s="1"/>
      <c r="AJ1851" s="1"/>
      <c r="AK1851" s="1"/>
      <c r="AN1851" s="1"/>
      <c r="AO1851" s="1"/>
      <c r="AP1851" s="1"/>
      <c r="AQ1851" s="1"/>
      <c r="AR1851" s="1"/>
    </row>
    <row r="1852" spans="28:44" ht="12.75">
      <c r="AB1852" s="1"/>
      <c r="AC1852" s="1"/>
      <c r="AD1852" s="1"/>
      <c r="AF1852" s="1"/>
      <c r="AG1852" s="1"/>
      <c r="AH1852" s="1"/>
      <c r="AI1852" s="1"/>
      <c r="AJ1852" s="1"/>
      <c r="AK1852" s="1"/>
      <c r="AN1852" s="1"/>
      <c r="AO1852" s="1"/>
      <c r="AP1852" s="1"/>
      <c r="AQ1852" s="1"/>
      <c r="AR1852" s="1"/>
    </row>
    <row r="1853" spans="28:44" ht="12.75">
      <c r="AB1853" s="1"/>
      <c r="AC1853" s="1"/>
      <c r="AD1853" s="1"/>
      <c r="AF1853" s="1"/>
      <c r="AG1853" s="1"/>
      <c r="AH1853" s="1"/>
      <c r="AI1853" s="1"/>
      <c r="AJ1853" s="1"/>
      <c r="AK1853" s="1"/>
      <c r="AN1853" s="1"/>
      <c r="AO1853" s="1"/>
      <c r="AP1853" s="1"/>
      <c r="AQ1853" s="1"/>
      <c r="AR1853" s="1"/>
    </row>
    <row r="1854" spans="28:44" ht="12.75">
      <c r="AB1854" s="1"/>
      <c r="AC1854" s="1"/>
      <c r="AD1854" s="1"/>
      <c r="AF1854" s="1"/>
      <c r="AG1854" s="1"/>
      <c r="AH1854" s="1"/>
      <c r="AI1854" s="1"/>
      <c r="AJ1854" s="1"/>
      <c r="AK1854" s="1"/>
      <c r="AN1854" s="1"/>
      <c r="AO1854" s="1"/>
      <c r="AP1854" s="1"/>
      <c r="AQ1854" s="1"/>
      <c r="AR1854" s="1"/>
    </row>
    <row r="1855" spans="28:44" ht="12.75">
      <c r="AB1855" s="1"/>
      <c r="AC1855" s="1"/>
      <c r="AD1855" s="1"/>
      <c r="AF1855" s="1"/>
      <c r="AG1855" s="1"/>
      <c r="AH1855" s="1"/>
      <c r="AI1855" s="1"/>
      <c r="AJ1855" s="1"/>
      <c r="AK1855" s="1"/>
      <c r="AN1855" s="1"/>
      <c r="AO1855" s="1"/>
      <c r="AP1855" s="1"/>
      <c r="AQ1855" s="1"/>
      <c r="AR1855" s="1"/>
    </row>
    <row r="1856" spans="28:44" ht="12.75">
      <c r="AB1856" s="1"/>
      <c r="AC1856" s="1"/>
      <c r="AD1856" s="1"/>
      <c r="AF1856" s="1"/>
      <c r="AG1856" s="1"/>
      <c r="AH1856" s="1"/>
      <c r="AI1856" s="1"/>
      <c r="AJ1856" s="1"/>
      <c r="AK1856" s="1"/>
      <c r="AN1856" s="1"/>
      <c r="AO1856" s="1"/>
      <c r="AP1856" s="1"/>
      <c r="AQ1856" s="1"/>
      <c r="AR1856" s="1"/>
    </row>
    <row r="1857" spans="28:44" ht="12.75">
      <c r="AB1857" s="1"/>
      <c r="AC1857" s="1"/>
      <c r="AD1857" s="1"/>
      <c r="AF1857" s="1"/>
      <c r="AG1857" s="1"/>
      <c r="AH1857" s="1"/>
      <c r="AI1857" s="1"/>
      <c r="AJ1857" s="1"/>
      <c r="AK1857" s="1"/>
      <c r="AN1857" s="1"/>
      <c r="AO1857" s="1"/>
      <c r="AP1857" s="1"/>
      <c r="AQ1857" s="1"/>
      <c r="AR1857" s="1"/>
    </row>
    <row r="1858" spans="28:44" ht="12.75">
      <c r="AB1858" s="1"/>
      <c r="AC1858" s="1"/>
      <c r="AD1858" s="1"/>
      <c r="AF1858" s="1"/>
      <c r="AG1858" s="1"/>
      <c r="AH1858" s="1"/>
      <c r="AI1858" s="1"/>
      <c r="AJ1858" s="1"/>
      <c r="AK1858" s="1"/>
      <c r="AN1858" s="1"/>
      <c r="AO1858" s="1"/>
      <c r="AP1858" s="1"/>
      <c r="AQ1858" s="1"/>
      <c r="AR1858" s="1"/>
    </row>
    <row r="1859" spans="28:44" ht="12.75">
      <c r="AB1859" s="1"/>
      <c r="AC1859" s="1"/>
      <c r="AD1859" s="1"/>
      <c r="AF1859" s="1"/>
      <c r="AG1859" s="1"/>
      <c r="AH1859" s="1"/>
      <c r="AI1859" s="1"/>
      <c r="AJ1859" s="1"/>
      <c r="AK1859" s="1"/>
      <c r="AN1859" s="1"/>
      <c r="AO1859" s="1"/>
      <c r="AP1859" s="1"/>
      <c r="AQ1859" s="1"/>
      <c r="AR1859" s="1"/>
    </row>
    <row r="1860" spans="28:44" ht="12.75">
      <c r="AB1860" s="1"/>
      <c r="AC1860" s="1"/>
      <c r="AD1860" s="1"/>
      <c r="AF1860" s="1"/>
      <c r="AG1860" s="1"/>
      <c r="AH1860" s="1"/>
      <c r="AI1860" s="1"/>
      <c r="AJ1860" s="1"/>
      <c r="AK1860" s="1"/>
      <c r="AN1860" s="1"/>
      <c r="AO1860" s="1"/>
      <c r="AP1860" s="1"/>
      <c r="AQ1860" s="1"/>
      <c r="AR1860" s="1"/>
    </row>
    <row r="1861" spans="28:44" ht="12.75">
      <c r="AB1861" s="1"/>
      <c r="AC1861" s="1"/>
      <c r="AD1861" s="1"/>
      <c r="AF1861" s="1"/>
      <c r="AG1861" s="1"/>
      <c r="AH1861" s="1"/>
      <c r="AI1861" s="1"/>
      <c r="AJ1861" s="1"/>
      <c r="AK1861" s="1"/>
      <c r="AN1861" s="1"/>
      <c r="AO1861" s="1"/>
      <c r="AP1861" s="1"/>
      <c r="AQ1861" s="1"/>
      <c r="AR1861" s="1"/>
    </row>
    <row r="1862" spans="28:44" ht="12.75">
      <c r="AB1862" s="1"/>
      <c r="AC1862" s="1"/>
      <c r="AD1862" s="1"/>
      <c r="AF1862" s="1"/>
      <c r="AG1862" s="1"/>
      <c r="AH1862" s="1"/>
      <c r="AI1862" s="1"/>
      <c r="AJ1862" s="1"/>
      <c r="AK1862" s="1"/>
      <c r="AN1862" s="1"/>
      <c r="AO1862" s="1"/>
      <c r="AP1862" s="1"/>
      <c r="AQ1862" s="1"/>
      <c r="AR1862" s="1"/>
    </row>
    <row r="1863" spans="28:44" ht="12.75">
      <c r="AB1863" s="1"/>
      <c r="AC1863" s="1"/>
      <c r="AD1863" s="1"/>
      <c r="AF1863" s="1"/>
      <c r="AG1863" s="1"/>
      <c r="AH1863" s="1"/>
      <c r="AI1863" s="1"/>
      <c r="AJ1863" s="1"/>
      <c r="AK1863" s="1"/>
      <c r="AN1863" s="1"/>
      <c r="AO1863" s="1"/>
      <c r="AP1863" s="1"/>
      <c r="AQ1863" s="1"/>
      <c r="AR1863" s="1"/>
    </row>
    <row r="1864" spans="28:44" ht="12.75">
      <c r="AB1864" s="1"/>
      <c r="AC1864" s="1"/>
      <c r="AD1864" s="1"/>
      <c r="AF1864" s="1"/>
      <c r="AG1864" s="1"/>
      <c r="AH1864" s="1"/>
      <c r="AI1864" s="1"/>
      <c r="AJ1864" s="1"/>
      <c r="AK1864" s="1"/>
      <c r="AN1864" s="1"/>
      <c r="AO1864" s="1"/>
      <c r="AP1864" s="1"/>
      <c r="AQ1864" s="1"/>
      <c r="AR1864" s="1"/>
    </row>
    <row r="1865" spans="28:44" ht="12.75">
      <c r="AB1865" s="1"/>
      <c r="AC1865" s="1"/>
      <c r="AD1865" s="1"/>
      <c r="AF1865" s="1"/>
      <c r="AG1865" s="1"/>
      <c r="AH1865" s="1"/>
      <c r="AI1865" s="1"/>
      <c r="AJ1865" s="1"/>
      <c r="AK1865" s="1"/>
      <c r="AN1865" s="1"/>
      <c r="AO1865" s="1"/>
      <c r="AP1865" s="1"/>
      <c r="AQ1865" s="1"/>
      <c r="AR1865" s="1"/>
    </row>
    <row r="1866" spans="28:44" ht="12.75">
      <c r="AB1866" s="1"/>
      <c r="AC1866" s="1"/>
      <c r="AD1866" s="1"/>
      <c r="AF1866" s="1"/>
      <c r="AG1866" s="1"/>
      <c r="AH1866" s="1"/>
      <c r="AI1866" s="1"/>
      <c r="AJ1866" s="1"/>
      <c r="AK1866" s="1"/>
      <c r="AN1866" s="1"/>
      <c r="AO1866" s="1"/>
      <c r="AP1866" s="1"/>
      <c r="AQ1866" s="1"/>
      <c r="AR1866" s="1"/>
    </row>
    <row r="1867" spans="28:44" ht="12.75">
      <c r="AB1867" s="1"/>
      <c r="AC1867" s="1"/>
      <c r="AD1867" s="1"/>
      <c r="AF1867" s="1"/>
      <c r="AG1867" s="1"/>
      <c r="AH1867" s="1"/>
      <c r="AI1867" s="1"/>
      <c r="AJ1867" s="1"/>
      <c r="AK1867" s="1"/>
      <c r="AN1867" s="1"/>
      <c r="AO1867" s="1"/>
      <c r="AP1867" s="1"/>
      <c r="AQ1867" s="1"/>
      <c r="AR1867" s="1"/>
    </row>
    <row r="1868" spans="28:44" ht="12.75">
      <c r="AB1868" s="1"/>
      <c r="AC1868" s="1"/>
      <c r="AD1868" s="1"/>
      <c r="AF1868" s="1"/>
      <c r="AG1868" s="1"/>
      <c r="AH1868" s="1"/>
      <c r="AI1868" s="1"/>
      <c r="AJ1868" s="1"/>
      <c r="AK1868" s="1"/>
      <c r="AN1868" s="1"/>
      <c r="AO1868" s="1"/>
      <c r="AP1868" s="1"/>
      <c r="AQ1868" s="1"/>
      <c r="AR1868" s="1"/>
    </row>
    <row r="1869" spans="28:44" ht="12.75">
      <c r="AB1869" s="1"/>
      <c r="AC1869" s="1"/>
      <c r="AD1869" s="1"/>
      <c r="AF1869" s="1"/>
      <c r="AG1869" s="1"/>
      <c r="AH1869" s="1"/>
      <c r="AI1869" s="1"/>
      <c r="AJ1869" s="1"/>
      <c r="AK1869" s="1"/>
      <c r="AN1869" s="1"/>
      <c r="AO1869" s="1"/>
      <c r="AP1869" s="1"/>
      <c r="AQ1869" s="1"/>
      <c r="AR1869" s="1"/>
    </row>
    <row r="1870" spans="28:44" ht="12.75">
      <c r="AB1870" s="1"/>
      <c r="AC1870" s="1"/>
      <c r="AD1870" s="1"/>
      <c r="AF1870" s="1"/>
      <c r="AG1870" s="1"/>
      <c r="AH1870" s="1"/>
      <c r="AI1870" s="1"/>
      <c r="AJ1870" s="1"/>
      <c r="AK1870" s="1"/>
      <c r="AN1870" s="1"/>
      <c r="AO1870" s="1"/>
      <c r="AP1870" s="1"/>
      <c r="AQ1870" s="1"/>
      <c r="AR1870" s="1"/>
    </row>
    <row r="1871" spans="28:44" ht="12.75">
      <c r="AB1871" s="1"/>
      <c r="AC1871" s="1"/>
      <c r="AD1871" s="1"/>
      <c r="AF1871" s="1"/>
      <c r="AG1871" s="1"/>
      <c r="AH1871" s="1"/>
      <c r="AI1871" s="1"/>
      <c r="AJ1871" s="1"/>
      <c r="AK1871" s="1"/>
      <c r="AN1871" s="1"/>
      <c r="AO1871" s="1"/>
      <c r="AP1871" s="1"/>
      <c r="AQ1871" s="1"/>
      <c r="AR1871" s="1"/>
    </row>
    <row r="1872" spans="28:44" ht="12.75">
      <c r="AB1872" s="1"/>
      <c r="AC1872" s="1"/>
      <c r="AD1872" s="1"/>
      <c r="AF1872" s="1"/>
      <c r="AG1872" s="1"/>
      <c r="AH1872" s="1"/>
      <c r="AI1872" s="1"/>
      <c r="AJ1872" s="1"/>
      <c r="AK1872" s="1"/>
      <c r="AN1872" s="1"/>
      <c r="AO1872" s="1"/>
      <c r="AP1872" s="1"/>
      <c r="AQ1872" s="1"/>
      <c r="AR1872" s="1"/>
    </row>
    <row r="1873" spans="28:44" ht="12.75">
      <c r="AB1873" s="1"/>
      <c r="AC1873" s="1"/>
      <c r="AD1873" s="1"/>
      <c r="AF1873" s="1"/>
      <c r="AG1873" s="1"/>
      <c r="AH1873" s="1"/>
      <c r="AI1873" s="1"/>
      <c r="AJ1873" s="1"/>
      <c r="AK1873" s="1"/>
      <c r="AN1873" s="1"/>
      <c r="AO1873" s="1"/>
      <c r="AP1873" s="1"/>
      <c r="AQ1873" s="1"/>
      <c r="AR1873" s="1"/>
    </row>
    <row r="1874" spans="28:44" ht="12.75">
      <c r="AB1874" s="1"/>
      <c r="AC1874" s="1"/>
      <c r="AD1874" s="1"/>
      <c r="AF1874" s="1"/>
      <c r="AG1874" s="1"/>
      <c r="AH1874" s="1"/>
      <c r="AI1874" s="1"/>
      <c r="AJ1874" s="1"/>
      <c r="AK1874" s="1"/>
      <c r="AN1874" s="1"/>
      <c r="AO1874" s="1"/>
      <c r="AP1874" s="1"/>
      <c r="AQ1874" s="1"/>
      <c r="AR1874" s="1"/>
    </row>
    <row r="1875" spans="28:44" ht="12.75">
      <c r="AB1875" s="1"/>
      <c r="AC1875" s="1"/>
      <c r="AD1875" s="1"/>
      <c r="AF1875" s="1"/>
      <c r="AG1875" s="1"/>
      <c r="AH1875" s="1"/>
      <c r="AI1875" s="1"/>
      <c r="AJ1875" s="1"/>
      <c r="AK1875" s="1"/>
      <c r="AN1875" s="1"/>
      <c r="AO1875" s="1"/>
      <c r="AP1875" s="1"/>
      <c r="AQ1875" s="1"/>
      <c r="AR1875" s="1"/>
    </row>
    <row r="1876" spans="28:44" ht="12.75">
      <c r="AB1876" s="1"/>
      <c r="AC1876" s="1"/>
      <c r="AD1876" s="1"/>
      <c r="AF1876" s="1"/>
      <c r="AG1876" s="1"/>
      <c r="AH1876" s="1"/>
      <c r="AI1876" s="1"/>
      <c r="AJ1876" s="1"/>
      <c r="AK1876" s="1"/>
      <c r="AN1876" s="1"/>
      <c r="AO1876" s="1"/>
      <c r="AP1876" s="1"/>
      <c r="AQ1876" s="1"/>
      <c r="AR1876" s="1"/>
    </row>
    <row r="1877" spans="28:44" ht="12.75">
      <c r="AB1877" s="1"/>
      <c r="AC1877" s="1"/>
      <c r="AD1877" s="1"/>
      <c r="AF1877" s="1"/>
      <c r="AG1877" s="1"/>
      <c r="AH1877" s="1"/>
      <c r="AI1877" s="1"/>
      <c r="AJ1877" s="1"/>
      <c r="AK1877" s="1"/>
      <c r="AN1877" s="1"/>
      <c r="AO1877" s="1"/>
      <c r="AP1877" s="1"/>
      <c r="AQ1877" s="1"/>
      <c r="AR1877" s="1"/>
    </row>
    <row r="1878" spans="28:44" ht="12.75">
      <c r="AB1878" s="1"/>
      <c r="AC1878" s="1"/>
      <c r="AD1878" s="1"/>
      <c r="AF1878" s="1"/>
      <c r="AG1878" s="1"/>
      <c r="AH1878" s="1"/>
      <c r="AI1878" s="1"/>
      <c r="AJ1878" s="1"/>
      <c r="AK1878" s="1"/>
      <c r="AN1878" s="1"/>
      <c r="AO1878" s="1"/>
      <c r="AP1878" s="1"/>
      <c r="AQ1878" s="1"/>
      <c r="AR1878" s="1"/>
    </row>
    <row r="1879" spans="28:44" ht="12.75">
      <c r="AB1879" s="1"/>
      <c r="AC1879" s="1"/>
      <c r="AD1879" s="1"/>
      <c r="AF1879" s="1"/>
      <c r="AG1879" s="1"/>
      <c r="AH1879" s="1"/>
      <c r="AI1879" s="1"/>
      <c r="AJ1879" s="1"/>
      <c r="AK1879" s="1"/>
      <c r="AN1879" s="1"/>
      <c r="AO1879" s="1"/>
      <c r="AP1879" s="1"/>
      <c r="AQ1879" s="1"/>
      <c r="AR1879" s="1"/>
    </row>
    <row r="1880" spans="28:44" ht="12.75">
      <c r="AB1880" s="1"/>
      <c r="AC1880" s="1"/>
      <c r="AD1880" s="1"/>
      <c r="AF1880" s="1"/>
      <c r="AG1880" s="1"/>
      <c r="AH1880" s="1"/>
      <c r="AI1880" s="1"/>
      <c r="AJ1880" s="1"/>
      <c r="AK1880" s="1"/>
      <c r="AN1880" s="1"/>
      <c r="AO1880" s="1"/>
      <c r="AP1880" s="1"/>
      <c r="AQ1880" s="1"/>
      <c r="AR1880" s="1"/>
    </row>
    <row r="1881" spans="28:44" ht="12.75">
      <c r="AB1881" s="1"/>
      <c r="AC1881" s="1"/>
      <c r="AD1881" s="1"/>
      <c r="AF1881" s="1"/>
      <c r="AG1881" s="1"/>
      <c r="AH1881" s="1"/>
      <c r="AI1881" s="1"/>
      <c r="AJ1881" s="1"/>
      <c r="AK1881" s="1"/>
      <c r="AN1881" s="1"/>
      <c r="AO1881" s="1"/>
      <c r="AP1881" s="1"/>
      <c r="AQ1881" s="1"/>
      <c r="AR1881" s="1"/>
    </row>
    <row r="1882" spans="28:44" ht="12.75">
      <c r="AB1882" s="1"/>
      <c r="AC1882" s="1"/>
      <c r="AD1882" s="1"/>
      <c r="AF1882" s="1"/>
      <c r="AG1882" s="1"/>
      <c r="AH1882" s="1"/>
      <c r="AI1882" s="1"/>
      <c r="AJ1882" s="1"/>
      <c r="AK1882" s="1"/>
      <c r="AN1882" s="1"/>
      <c r="AO1882" s="1"/>
      <c r="AP1882" s="1"/>
      <c r="AQ1882" s="1"/>
      <c r="AR1882" s="1"/>
    </row>
    <row r="1883" spans="28:44" ht="12.75">
      <c r="AB1883" s="1"/>
      <c r="AC1883" s="1"/>
      <c r="AD1883" s="1"/>
      <c r="AF1883" s="1"/>
      <c r="AG1883" s="1"/>
      <c r="AH1883" s="1"/>
      <c r="AI1883" s="1"/>
      <c r="AJ1883" s="1"/>
      <c r="AK1883" s="1"/>
      <c r="AN1883" s="1"/>
      <c r="AO1883" s="1"/>
      <c r="AP1883" s="1"/>
      <c r="AQ1883" s="1"/>
      <c r="AR1883" s="1"/>
    </row>
    <row r="1884" spans="28:44" ht="12.75">
      <c r="AB1884" s="1"/>
      <c r="AC1884" s="1"/>
      <c r="AD1884" s="1"/>
      <c r="AF1884" s="1"/>
      <c r="AG1884" s="1"/>
      <c r="AH1884" s="1"/>
      <c r="AI1884" s="1"/>
      <c r="AJ1884" s="1"/>
      <c r="AK1884" s="1"/>
      <c r="AN1884" s="1"/>
      <c r="AO1884" s="1"/>
      <c r="AP1884" s="1"/>
      <c r="AQ1884" s="1"/>
      <c r="AR1884" s="1"/>
    </row>
    <row r="1885" spans="28:44" ht="12.75">
      <c r="AB1885" s="1"/>
      <c r="AC1885" s="1"/>
      <c r="AD1885" s="1"/>
      <c r="AF1885" s="1"/>
      <c r="AG1885" s="1"/>
      <c r="AH1885" s="1"/>
      <c r="AI1885" s="1"/>
      <c r="AJ1885" s="1"/>
      <c r="AK1885" s="1"/>
      <c r="AN1885" s="1"/>
      <c r="AO1885" s="1"/>
      <c r="AP1885" s="1"/>
      <c r="AQ1885" s="1"/>
      <c r="AR1885" s="1"/>
    </row>
    <row r="1886" spans="28:44" ht="12.75">
      <c r="AB1886" s="1"/>
      <c r="AC1886" s="1"/>
      <c r="AD1886" s="1"/>
      <c r="AF1886" s="1"/>
      <c r="AG1886" s="1"/>
      <c r="AH1886" s="1"/>
      <c r="AI1886" s="1"/>
      <c r="AJ1886" s="1"/>
      <c r="AK1886" s="1"/>
      <c r="AN1886" s="1"/>
      <c r="AO1886" s="1"/>
      <c r="AP1886" s="1"/>
      <c r="AQ1886" s="1"/>
      <c r="AR1886" s="1"/>
    </row>
    <row r="1887" spans="28:44" ht="12.75">
      <c r="AB1887" s="1"/>
      <c r="AC1887" s="1"/>
      <c r="AD1887" s="1"/>
      <c r="AF1887" s="1"/>
      <c r="AG1887" s="1"/>
      <c r="AH1887" s="1"/>
      <c r="AI1887" s="1"/>
      <c r="AJ1887" s="1"/>
      <c r="AK1887" s="1"/>
      <c r="AN1887" s="1"/>
      <c r="AO1887" s="1"/>
      <c r="AP1887" s="1"/>
      <c r="AQ1887" s="1"/>
      <c r="AR1887" s="1"/>
    </row>
    <row r="1888" spans="28:44" ht="12.75">
      <c r="AB1888" s="1"/>
      <c r="AC1888" s="1"/>
      <c r="AD1888" s="1"/>
      <c r="AF1888" s="1"/>
      <c r="AG1888" s="1"/>
      <c r="AH1888" s="1"/>
      <c r="AI1888" s="1"/>
      <c r="AJ1888" s="1"/>
      <c r="AK1888" s="1"/>
      <c r="AN1888" s="1"/>
      <c r="AO1888" s="1"/>
      <c r="AP1888" s="1"/>
      <c r="AQ1888" s="1"/>
      <c r="AR1888" s="1"/>
    </row>
    <row r="1889" spans="28:44" ht="12.75">
      <c r="AB1889" s="1"/>
      <c r="AC1889" s="1"/>
      <c r="AD1889" s="1"/>
      <c r="AF1889" s="1"/>
      <c r="AG1889" s="1"/>
      <c r="AH1889" s="1"/>
      <c r="AI1889" s="1"/>
      <c r="AJ1889" s="1"/>
      <c r="AK1889" s="1"/>
      <c r="AN1889" s="1"/>
      <c r="AO1889" s="1"/>
      <c r="AP1889" s="1"/>
      <c r="AQ1889" s="1"/>
      <c r="AR1889" s="1"/>
    </row>
    <row r="1890" spans="28:44" ht="12.75">
      <c r="AB1890" s="1"/>
      <c r="AC1890" s="1"/>
      <c r="AD1890" s="1"/>
      <c r="AF1890" s="1"/>
      <c r="AG1890" s="1"/>
      <c r="AH1890" s="1"/>
      <c r="AI1890" s="1"/>
      <c r="AJ1890" s="1"/>
      <c r="AK1890" s="1"/>
      <c r="AN1890" s="1"/>
      <c r="AO1890" s="1"/>
      <c r="AP1890" s="1"/>
      <c r="AQ1890" s="1"/>
      <c r="AR1890" s="1"/>
    </row>
    <row r="1891" spans="28:44" ht="12.75">
      <c r="AB1891" s="1"/>
      <c r="AC1891" s="1"/>
      <c r="AD1891" s="1"/>
      <c r="AF1891" s="1"/>
      <c r="AG1891" s="1"/>
      <c r="AH1891" s="1"/>
      <c r="AI1891" s="1"/>
      <c r="AJ1891" s="1"/>
      <c r="AK1891" s="1"/>
      <c r="AN1891" s="1"/>
      <c r="AO1891" s="1"/>
      <c r="AP1891" s="1"/>
      <c r="AQ1891" s="1"/>
      <c r="AR1891" s="1"/>
    </row>
    <row r="1892" spans="28:44" ht="12.75">
      <c r="AB1892" s="1"/>
      <c r="AC1892" s="1"/>
      <c r="AD1892" s="1"/>
      <c r="AF1892" s="1"/>
      <c r="AG1892" s="1"/>
      <c r="AH1892" s="1"/>
      <c r="AI1892" s="1"/>
      <c r="AJ1892" s="1"/>
      <c r="AK1892" s="1"/>
      <c r="AN1892" s="1"/>
      <c r="AO1892" s="1"/>
      <c r="AP1892" s="1"/>
      <c r="AQ1892" s="1"/>
      <c r="AR1892" s="1"/>
    </row>
    <row r="1893" spans="28:44" ht="12.75">
      <c r="AB1893" s="1"/>
      <c r="AC1893" s="1"/>
      <c r="AD1893" s="1"/>
      <c r="AF1893" s="1"/>
      <c r="AG1893" s="1"/>
      <c r="AH1893" s="1"/>
      <c r="AI1893" s="1"/>
      <c r="AJ1893" s="1"/>
      <c r="AK1893" s="1"/>
      <c r="AN1893" s="1"/>
      <c r="AO1893" s="1"/>
      <c r="AP1893" s="1"/>
      <c r="AQ1893" s="1"/>
      <c r="AR1893" s="1"/>
    </row>
    <row r="1894" spans="28:44" ht="12.75">
      <c r="AB1894" s="1"/>
      <c r="AC1894" s="1"/>
      <c r="AD1894" s="1"/>
      <c r="AF1894" s="1"/>
      <c r="AG1894" s="1"/>
      <c r="AH1894" s="1"/>
      <c r="AI1894" s="1"/>
      <c r="AJ1894" s="1"/>
      <c r="AK1894" s="1"/>
      <c r="AN1894" s="1"/>
      <c r="AO1894" s="1"/>
      <c r="AP1894" s="1"/>
      <c r="AQ1894" s="1"/>
      <c r="AR1894" s="1"/>
    </row>
    <row r="1895" spans="28:44" ht="12.75">
      <c r="AB1895" s="1"/>
      <c r="AC1895" s="1"/>
      <c r="AD1895" s="1"/>
      <c r="AF1895" s="1"/>
      <c r="AG1895" s="1"/>
      <c r="AH1895" s="1"/>
      <c r="AI1895" s="1"/>
      <c r="AJ1895" s="1"/>
      <c r="AK1895" s="1"/>
      <c r="AN1895" s="1"/>
      <c r="AO1895" s="1"/>
      <c r="AP1895" s="1"/>
      <c r="AQ1895" s="1"/>
      <c r="AR1895" s="1"/>
    </row>
    <row r="1896" spans="28:44" ht="12.75">
      <c r="AB1896" s="1"/>
      <c r="AC1896" s="1"/>
      <c r="AD1896" s="1"/>
      <c r="AF1896" s="1"/>
      <c r="AG1896" s="1"/>
      <c r="AH1896" s="1"/>
      <c r="AI1896" s="1"/>
      <c r="AJ1896" s="1"/>
      <c r="AK1896" s="1"/>
      <c r="AN1896" s="1"/>
      <c r="AO1896" s="1"/>
      <c r="AP1896" s="1"/>
      <c r="AQ1896" s="1"/>
      <c r="AR1896" s="1"/>
    </row>
    <row r="1897" spans="28:44" ht="12.75">
      <c r="AB1897" s="1"/>
      <c r="AC1897" s="1"/>
      <c r="AD1897" s="1"/>
      <c r="AF1897" s="1"/>
      <c r="AG1897" s="1"/>
      <c r="AH1897" s="1"/>
      <c r="AI1897" s="1"/>
      <c r="AJ1897" s="1"/>
      <c r="AK1897" s="1"/>
      <c r="AN1897" s="1"/>
      <c r="AO1897" s="1"/>
      <c r="AP1897" s="1"/>
      <c r="AQ1897" s="1"/>
      <c r="AR1897" s="1"/>
    </row>
    <row r="1898" spans="28:44" ht="12.75">
      <c r="AB1898" s="1"/>
      <c r="AC1898" s="1"/>
      <c r="AD1898" s="1"/>
      <c r="AF1898" s="1"/>
      <c r="AG1898" s="1"/>
      <c r="AH1898" s="1"/>
      <c r="AI1898" s="1"/>
      <c r="AJ1898" s="1"/>
      <c r="AK1898" s="1"/>
      <c r="AN1898" s="1"/>
      <c r="AO1898" s="1"/>
      <c r="AP1898" s="1"/>
      <c r="AQ1898" s="1"/>
      <c r="AR1898" s="1"/>
    </row>
    <row r="1899" spans="28:44" ht="12.75">
      <c r="AB1899" s="1"/>
      <c r="AC1899" s="1"/>
      <c r="AD1899" s="1"/>
      <c r="AF1899" s="1"/>
      <c r="AG1899" s="1"/>
      <c r="AH1899" s="1"/>
      <c r="AI1899" s="1"/>
      <c r="AJ1899" s="1"/>
      <c r="AK1899" s="1"/>
      <c r="AN1899" s="1"/>
      <c r="AO1899" s="1"/>
      <c r="AP1899" s="1"/>
      <c r="AQ1899" s="1"/>
      <c r="AR1899" s="1"/>
    </row>
    <row r="1900" spans="28:44" ht="12.75">
      <c r="AB1900" s="1"/>
      <c r="AC1900" s="1"/>
      <c r="AD1900" s="1"/>
      <c r="AF1900" s="1"/>
      <c r="AG1900" s="1"/>
      <c r="AH1900" s="1"/>
      <c r="AI1900" s="1"/>
      <c r="AJ1900" s="1"/>
      <c r="AK1900" s="1"/>
      <c r="AN1900" s="1"/>
      <c r="AO1900" s="1"/>
      <c r="AP1900" s="1"/>
      <c r="AQ1900" s="1"/>
      <c r="AR1900" s="1"/>
    </row>
    <row r="1901" spans="28:44" ht="12.75">
      <c r="AB1901" s="1"/>
      <c r="AC1901" s="1"/>
      <c r="AD1901" s="1"/>
      <c r="AF1901" s="1"/>
      <c r="AG1901" s="1"/>
      <c r="AH1901" s="1"/>
      <c r="AI1901" s="1"/>
      <c r="AJ1901" s="1"/>
      <c r="AK1901" s="1"/>
      <c r="AN1901" s="1"/>
      <c r="AO1901" s="1"/>
      <c r="AP1901" s="1"/>
      <c r="AQ1901" s="1"/>
      <c r="AR1901" s="1"/>
    </row>
    <row r="1902" spans="28:44" ht="12.75">
      <c r="AB1902" s="1"/>
      <c r="AC1902" s="1"/>
      <c r="AD1902" s="1"/>
      <c r="AF1902" s="1"/>
      <c r="AG1902" s="1"/>
      <c r="AH1902" s="1"/>
      <c r="AI1902" s="1"/>
      <c r="AJ1902" s="1"/>
      <c r="AK1902" s="1"/>
      <c r="AN1902" s="1"/>
      <c r="AO1902" s="1"/>
      <c r="AP1902" s="1"/>
      <c r="AQ1902" s="1"/>
      <c r="AR1902" s="1"/>
    </row>
    <row r="1903" spans="28:44" ht="12.75">
      <c r="AB1903" s="1"/>
      <c r="AC1903" s="1"/>
      <c r="AD1903" s="1"/>
      <c r="AF1903" s="1"/>
      <c r="AG1903" s="1"/>
      <c r="AH1903" s="1"/>
      <c r="AI1903" s="1"/>
      <c r="AJ1903" s="1"/>
      <c r="AK1903" s="1"/>
      <c r="AN1903" s="1"/>
      <c r="AO1903" s="1"/>
      <c r="AP1903" s="1"/>
      <c r="AQ1903" s="1"/>
      <c r="AR1903" s="1"/>
    </row>
    <row r="1904" spans="28:44" ht="12.75">
      <c r="AB1904" s="1"/>
      <c r="AC1904" s="1"/>
      <c r="AD1904" s="1"/>
      <c r="AF1904" s="1"/>
      <c r="AG1904" s="1"/>
      <c r="AH1904" s="1"/>
      <c r="AI1904" s="1"/>
      <c r="AJ1904" s="1"/>
      <c r="AK1904" s="1"/>
      <c r="AN1904" s="1"/>
      <c r="AO1904" s="1"/>
      <c r="AP1904" s="1"/>
      <c r="AQ1904" s="1"/>
      <c r="AR1904" s="1"/>
    </row>
    <row r="1905" spans="28:44" ht="12.75">
      <c r="AB1905" s="1"/>
      <c r="AC1905" s="1"/>
      <c r="AD1905" s="1"/>
      <c r="AF1905" s="1"/>
      <c r="AG1905" s="1"/>
      <c r="AH1905" s="1"/>
      <c r="AI1905" s="1"/>
      <c r="AJ1905" s="1"/>
      <c r="AK1905" s="1"/>
      <c r="AN1905" s="1"/>
      <c r="AO1905" s="1"/>
      <c r="AP1905" s="1"/>
      <c r="AQ1905" s="1"/>
      <c r="AR1905" s="1"/>
    </row>
    <row r="1906" spans="28:44" ht="12.75">
      <c r="AB1906" s="1"/>
      <c r="AC1906" s="1"/>
      <c r="AD1906" s="1"/>
      <c r="AF1906" s="1"/>
      <c r="AG1906" s="1"/>
      <c r="AH1906" s="1"/>
      <c r="AI1906" s="1"/>
      <c r="AJ1906" s="1"/>
      <c r="AK1906" s="1"/>
      <c r="AN1906" s="1"/>
      <c r="AO1906" s="1"/>
      <c r="AP1906" s="1"/>
      <c r="AQ1906" s="1"/>
      <c r="AR1906" s="1"/>
    </row>
    <row r="1907" spans="28:44" ht="12.75">
      <c r="AB1907" s="1"/>
      <c r="AC1907" s="1"/>
      <c r="AD1907" s="1"/>
      <c r="AF1907" s="1"/>
      <c r="AG1907" s="1"/>
      <c r="AH1907" s="1"/>
      <c r="AI1907" s="1"/>
      <c r="AJ1907" s="1"/>
      <c r="AK1907" s="1"/>
      <c r="AN1907" s="1"/>
      <c r="AO1907" s="1"/>
      <c r="AP1907" s="1"/>
      <c r="AQ1907" s="1"/>
      <c r="AR1907" s="1"/>
    </row>
    <row r="1908" spans="28:44" ht="12.75">
      <c r="AB1908" s="1"/>
      <c r="AC1908" s="1"/>
      <c r="AD1908" s="1"/>
      <c r="AF1908" s="1"/>
      <c r="AG1908" s="1"/>
      <c r="AH1908" s="1"/>
      <c r="AI1908" s="1"/>
      <c r="AJ1908" s="1"/>
      <c r="AK1908" s="1"/>
      <c r="AN1908" s="1"/>
      <c r="AO1908" s="1"/>
      <c r="AP1908" s="1"/>
      <c r="AQ1908" s="1"/>
      <c r="AR1908" s="1"/>
    </row>
    <row r="1909" spans="28:44" ht="12.75">
      <c r="AB1909" s="1"/>
      <c r="AC1909" s="1"/>
      <c r="AD1909" s="1"/>
      <c r="AF1909" s="1"/>
      <c r="AG1909" s="1"/>
      <c r="AH1909" s="1"/>
      <c r="AI1909" s="1"/>
      <c r="AJ1909" s="1"/>
      <c r="AK1909" s="1"/>
      <c r="AN1909" s="1"/>
      <c r="AO1909" s="1"/>
      <c r="AP1909" s="1"/>
      <c r="AQ1909" s="1"/>
      <c r="AR1909" s="1"/>
    </row>
    <row r="1910" spans="28:44" ht="12.75">
      <c r="AB1910" s="1"/>
      <c r="AC1910" s="1"/>
      <c r="AD1910" s="1"/>
      <c r="AF1910" s="1"/>
      <c r="AG1910" s="1"/>
      <c r="AH1910" s="1"/>
      <c r="AI1910" s="1"/>
      <c r="AJ1910" s="1"/>
      <c r="AK1910" s="1"/>
      <c r="AN1910" s="1"/>
      <c r="AO1910" s="1"/>
      <c r="AP1910" s="1"/>
      <c r="AQ1910" s="1"/>
      <c r="AR1910" s="1"/>
    </row>
    <row r="1911" spans="28:44" ht="12.75">
      <c r="AB1911" s="1"/>
      <c r="AC1911" s="1"/>
      <c r="AD1911" s="1"/>
      <c r="AF1911" s="1"/>
      <c r="AG1911" s="1"/>
      <c r="AH1911" s="1"/>
      <c r="AI1911" s="1"/>
      <c r="AJ1911" s="1"/>
      <c r="AK1911" s="1"/>
      <c r="AN1911" s="1"/>
      <c r="AO1911" s="1"/>
      <c r="AP1911" s="1"/>
      <c r="AQ1911" s="1"/>
      <c r="AR1911" s="1"/>
    </row>
    <row r="1912" spans="28:44" ht="12.75">
      <c r="AB1912" s="1"/>
      <c r="AC1912" s="1"/>
      <c r="AD1912" s="1"/>
      <c r="AF1912" s="1"/>
      <c r="AG1912" s="1"/>
      <c r="AH1912" s="1"/>
      <c r="AI1912" s="1"/>
      <c r="AJ1912" s="1"/>
      <c r="AK1912" s="1"/>
      <c r="AN1912" s="1"/>
      <c r="AO1912" s="1"/>
      <c r="AP1912" s="1"/>
      <c r="AQ1912" s="1"/>
      <c r="AR1912" s="1"/>
    </row>
    <row r="1913" spans="28:44" ht="12.75">
      <c r="AB1913" s="1"/>
      <c r="AC1913" s="1"/>
      <c r="AD1913" s="1"/>
      <c r="AF1913" s="1"/>
      <c r="AG1913" s="1"/>
      <c r="AH1913" s="1"/>
      <c r="AI1913" s="1"/>
      <c r="AJ1913" s="1"/>
      <c r="AK1913" s="1"/>
      <c r="AN1913" s="1"/>
      <c r="AO1913" s="1"/>
      <c r="AP1913" s="1"/>
      <c r="AQ1913" s="1"/>
      <c r="AR1913" s="1"/>
    </row>
    <row r="1914" spans="28:44" ht="12.75">
      <c r="AB1914" s="1"/>
      <c r="AC1914" s="1"/>
      <c r="AD1914" s="1"/>
      <c r="AF1914" s="1"/>
      <c r="AG1914" s="1"/>
      <c r="AH1914" s="1"/>
      <c r="AI1914" s="1"/>
      <c r="AJ1914" s="1"/>
      <c r="AK1914" s="1"/>
      <c r="AN1914" s="1"/>
      <c r="AO1914" s="1"/>
      <c r="AP1914" s="1"/>
      <c r="AQ1914" s="1"/>
      <c r="AR1914" s="1"/>
    </row>
    <row r="1915" spans="28:44" ht="12.75">
      <c r="AB1915" s="1"/>
      <c r="AC1915" s="1"/>
      <c r="AD1915" s="1"/>
      <c r="AF1915" s="1"/>
      <c r="AG1915" s="1"/>
      <c r="AH1915" s="1"/>
      <c r="AI1915" s="1"/>
      <c r="AJ1915" s="1"/>
      <c r="AK1915" s="1"/>
      <c r="AN1915" s="1"/>
      <c r="AO1915" s="1"/>
      <c r="AP1915" s="1"/>
      <c r="AQ1915" s="1"/>
      <c r="AR1915" s="1"/>
    </row>
    <row r="1916" spans="28:44" ht="12.75">
      <c r="AB1916" s="1"/>
      <c r="AC1916" s="1"/>
      <c r="AD1916" s="1"/>
      <c r="AF1916" s="1"/>
      <c r="AG1916" s="1"/>
      <c r="AH1916" s="1"/>
      <c r="AI1916" s="1"/>
      <c r="AJ1916" s="1"/>
      <c r="AK1916" s="1"/>
      <c r="AN1916" s="1"/>
      <c r="AO1916" s="1"/>
      <c r="AP1916" s="1"/>
      <c r="AQ1916" s="1"/>
      <c r="AR1916" s="1"/>
    </row>
    <row r="1917" spans="28:44" ht="12.75">
      <c r="AB1917" s="1"/>
      <c r="AC1917" s="1"/>
      <c r="AD1917" s="1"/>
      <c r="AF1917" s="1"/>
      <c r="AG1917" s="1"/>
      <c r="AH1917" s="1"/>
      <c r="AI1917" s="1"/>
      <c r="AJ1917" s="1"/>
      <c r="AK1917" s="1"/>
      <c r="AN1917" s="1"/>
      <c r="AO1917" s="1"/>
      <c r="AP1917" s="1"/>
      <c r="AQ1917" s="1"/>
      <c r="AR1917" s="1"/>
    </row>
    <row r="1918" spans="28:44" ht="12.75">
      <c r="AB1918" s="1"/>
      <c r="AC1918" s="1"/>
      <c r="AD1918" s="1"/>
      <c r="AF1918" s="1"/>
      <c r="AG1918" s="1"/>
      <c r="AH1918" s="1"/>
      <c r="AI1918" s="1"/>
      <c r="AJ1918" s="1"/>
      <c r="AK1918" s="1"/>
      <c r="AN1918" s="1"/>
      <c r="AO1918" s="1"/>
      <c r="AP1918" s="1"/>
      <c r="AQ1918" s="1"/>
      <c r="AR1918" s="1"/>
    </row>
    <row r="1919" spans="28:44" ht="12.75">
      <c r="AB1919" s="1"/>
      <c r="AC1919" s="1"/>
      <c r="AD1919" s="1"/>
      <c r="AF1919" s="1"/>
      <c r="AG1919" s="1"/>
      <c r="AH1919" s="1"/>
      <c r="AI1919" s="1"/>
      <c r="AJ1919" s="1"/>
      <c r="AK1919" s="1"/>
      <c r="AN1919" s="1"/>
      <c r="AO1919" s="1"/>
      <c r="AP1919" s="1"/>
      <c r="AQ1919" s="1"/>
      <c r="AR1919" s="1"/>
    </row>
    <row r="1920" spans="28:44" ht="12.75">
      <c r="AB1920" s="1"/>
      <c r="AC1920" s="1"/>
      <c r="AD1920" s="1"/>
      <c r="AF1920" s="1"/>
      <c r="AG1920" s="1"/>
      <c r="AH1920" s="1"/>
      <c r="AI1920" s="1"/>
      <c r="AJ1920" s="1"/>
      <c r="AK1920" s="1"/>
      <c r="AN1920" s="1"/>
      <c r="AO1920" s="1"/>
      <c r="AP1920" s="1"/>
      <c r="AQ1920" s="1"/>
      <c r="AR1920" s="1"/>
    </row>
    <row r="1921" spans="28:44" ht="12.75">
      <c r="AB1921" s="1"/>
      <c r="AC1921" s="1"/>
      <c r="AD1921" s="1"/>
      <c r="AF1921" s="1"/>
      <c r="AG1921" s="1"/>
      <c r="AH1921" s="1"/>
      <c r="AI1921" s="1"/>
      <c r="AJ1921" s="1"/>
      <c r="AK1921" s="1"/>
      <c r="AN1921" s="1"/>
      <c r="AO1921" s="1"/>
      <c r="AP1921" s="1"/>
      <c r="AQ1921" s="1"/>
      <c r="AR1921" s="1"/>
    </row>
    <row r="1922" spans="28:44" ht="12.75">
      <c r="AB1922" s="1"/>
      <c r="AC1922" s="1"/>
      <c r="AD1922" s="1"/>
      <c r="AF1922" s="1"/>
      <c r="AG1922" s="1"/>
      <c r="AH1922" s="1"/>
      <c r="AI1922" s="1"/>
      <c r="AJ1922" s="1"/>
      <c r="AK1922" s="1"/>
      <c r="AN1922" s="1"/>
      <c r="AO1922" s="1"/>
      <c r="AP1922" s="1"/>
      <c r="AQ1922" s="1"/>
      <c r="AR1922" s="1"/>
    </row>
    <row r="1923" spans="28:44" ht="12.75">
      <c r="AB1923" s="1"/>
      <c r="AC1923" s="1"/>
      <c r="AD1923" s="1"/>
      <c r="AF1923" s="1"/>
      <c r="AG1923" s="1"/>
      <c r="AH1923" s="1"/>
      <c r="AI1923" s="1"/>
      <c r="AJ1923" s="1"/>
      <c r="AK1923" s="1"/>
      <c r="AN1923" s="1"/>
      <c r="AO1923" s="1"/>
      <c r="AP1923" s="1"/>
      <c r="AQ1923" s="1"/>
      <c r="AR1923" s="1"/>
    </row>
    <row r="1924" spans="28:44" ht="12.75">
      <c r="AB1924" s="1"/>
      <c r="AC1924" s="1"/>
      <c r="AD1924" s="1"/>
      <c r="AF1924" s="1"/>
      <c r="AG1924" s="1"/>
      <c r="AH1924" s="1"/>
      <c r="AI1924" s="1"/>
      <c r="AJ1924" s="1"/>
      <c r="AK1924" s="1"/>
      <c r="AN1924" s="1"/>
      <c r="AO1924" s="1"/>
      <c r="AP1924" s="1"/>
      <c r="AQ1924" s="1"/>
      <c r="AR1924" s="1"/>
    </row>
    <row r="1925" spans="28:44" ht="12.75">
      <c r="AB1925" s="1"/>
      <c r="AC1925" s="1"/>
      <c r="AD1925" s="1"/>
      <c r="AF1925" s="1"/>
      <c r="AG1925" s="1"/>
      <c r="AH1925" s="1"/>
      <c r="AI1925" s="1"/>
      <c r="AJ1925" s="1"/>
      <c r="AK1925" s="1"/>
      <c r="AN1925" s="1"/>
      <c r="AO1925" s="1"/>
      <c r="AP1925" s="1"/>
      <c r="AQ1925" s="1"/>
      <c r="AR1925" s="1"/>
    </row>
    <row r="1926" spans="28:44" ht="12.75">
      <c r="AB1926" s="1"/>
      <c r="AC1926" s="1"/>
      <c r="AD1926" s="1"/>
      <c r="AF1926" s="1"/>
      <c r="AG1926" s="1"/>
      <c r="AH1926" s="1"/>
      <c r="AI1926" s="1"/>
      <c r="AJ1926" s="1"/>
      <c r="AK1926" s="1"/>
      <c r="AN1926" s="1"/>
      <c r="AO1926" s="1"/>
      <c r="AP1926" s="1"/>
      <c r="AQ1926" s="1"/>
      <c r="AR1926" s="1"/>
    </row>
    <row r="1927" spans="28:44" ht="12.75">
      <c r="AB1927" s="1"/>
      <c r="AC1927" s="1"/>
      <c r="AD1927" s="1"/>
      <c r="AF1927" s="1"/>
      <c r="AG1927" s="1"/>
      <c r="AH1927" s="1"/>
      <c r="AI1927" s="1"/>
      <c r="AJ1927" s="1"/>
      <c r="AK1927" s="1"/>
      <c r="AN1927" s="1"/>
      <c r="AO1927" s="1"/>
      <c r="AP1927" s="1"/>
      <c r="AQ1927" s="1"/>
      <c r="AR1927" s="1"/>
    </row>
    <row r="1928" spans="28:44" ht="12.75">
      <c r="AB1928" s="1"/>
      <c r="AC1928" s="1"/>
      <c r="AD1928" s="1"/>
      <c r="AF1928" s="1"/>
      <c r="AG1928" s="1"/>
      <c r="AH1928" s="1"/>
      <c r="AI1928" s="1"/>
      <c r="AJ1928" s="1"/>
      <c r="AK1928" s="1"/>
      <c r="AN1928" s="1"/>
      <c r="AO1928" s="1"/>
      <c r="AP1928" s="1"/>
      <c r="AQ1928" s="1"/>
      <c r="AR1928" s="1"/>
    </row>
    <row r="1929" spans="28:44" ht="12.75">
      <c r="AB1929" s="1"/>
      <c r="AC1929" s="1"/>
      <c r="AD1929" s="1"/>
      <c r="AF1929" s="1"/>
      <c r="AG1929" s="1"/>
      <c r="AH1929" s="1"/>
      <c r="AI1929" s="1"/>
      <c r="AJ1929" s="1"/>
      <c r="AK1929" s="1"/>
      <c r="AN1929" s="1"/>
      <c r="AO1929" s="1"/>
      <c r="AP1929" s="1"/>
      <c r="AQ1929" s="1"/>
      <c r="AR1929" s="1"/>
    </row>
    <row r="1930" spans="28:44" ht="12.75">
      <c r="AB1930" s="1"/>
      <c r="AC1930" s="1"/>
      <c r="AD1930" s="1"/>
      <c r="AF1930" s="1"/>
      <c r="AG1930" s="1"/>
      <c r="AH1930" s="1"/>
      <c r="AI1930" s="1"/>
      <c r="AJ1930" s="1"/>
      <c r="AK1930" s="1"/>
      <c r="AN1930" s="1"/>
      <c r="AO1930" s="1"/>
      <c r="AP1930" s="1"/>
      <c r="AQ1930" s="1"/>
      <c r="AR1930" s="1"/>
    </row>
    <row r="1931" spans="28:44" ht="12.75">
      <c r="AB1931" s="1"/>
      <c r="AC1931" s="1"/>
      <c r="AD1931" s="1"/>
      <c r="AF1931" s="1"/>
      <c r="AG1931" s="1"/>
      <c r="AH1931" s="1"/>
      <c r="AI1931" s="1"/>
      <c r="AJ1931" s="1"/>
      <c r="AK1931" s="1"/>
      <c r="AN1931" s="1"/>
      <c r="AO1931" s="1"/>
      <c r="AP1931" s="1"/>
      <c r="AQ1931" s="1"/>
      <c r="AR1931" s="1"/>
    </row>
    <row r="1932" spans="28:44" ht="12.75">
      <c r="AB1932" s="1"/>
      <c r="AC1932" s="1"/>
      <c r="AD1932" s="1"/>
      <c r="AF1932" s="1"/>
      <c r="AG1932" s="1"/>
      <c r="AH1932" s="1"/>
      <c r="AI1932" s="1"/>
      <c r="AJ1932" s="1"/>
      <c r="AK1932" s="1"/>
      <c r="AN1932" s="1"/>
      <c r="AO1932" s="1"/>
      <c r="AP1932" s="1"/>
      <c r="AQ1932" s="1"/>
      <c r="AR1932" s="1"/>
    </row>
    <row r="1933" spans="28:44" ht="12.75">
      <c r="AB1933" s="1"/>
      <c r="AC1933" s="1"/>
      <c r="AD1933" s="1"/>
      <c r="AF1933" s="1"/>
      <c r="AG1933" s="1"/>
      <c r="AH1933" s="1"/>
      <c r="AI1933" s="1"/>
      <c r="AJ1933" s="1"/>
      <c r="AK1933" s="1"/>
      <c r="AN1933" s="1"/>
      <c r="AO1933" s="1"/>
      <c r="AP1933" s="1"/>
      <c r="AQ1933" s="1"/>
      <c r="AR1933" s="1"/>
    </row>
    <row r="1934" spans="28:44" ht="12.75">
      <c r="AB1934" s="1"/>
      <c r="AC1934" s="1"/>
      <c r="AD1934" s="1"/>
      <c r="AF1934" s="1"/>
      <c r="AG1934" s="1"/>
      <c r="AH1934" s="1"/>
      <c r="AI1934" s="1"/>
      <c r="AJ1934" s="1"/>
      <c r="AK1934" s="1"/>
      <c r="AN1934" s="1"/>
      <c r="AO1934" s="1"/>
      <c r="AP1934" s="1"/>
      <c r="AQ1934" s="1"/>
      <c r="AR1934" s="1"/>
    </row>
    <row r="1935" spans="28:44" ht="12.75">
      <c r="AB1935" s="1"/>
      <c r="AC1935" s="1"/>
      <c r="AD1935" s="1"/>
      <c r="AF1935" s="1"/>
      <c r="AG1935" s="1"/>
      <c r="AH1935" s="1"/>
      <c r="AI1935" s="1"/>
      <c r="AJ1935" s="1"/>
      <c r="AK1935" s="1"/>
      <c r="AN1935" s="1"/>
      <c r="AO1935" s="1"/>
      <c r="AP1935" s="1"/>
      <c r="AQ1935" s="1"/>
      <c r="AR1935" s="1"/>
    </row>
    <row r="1936" spans="28:44" ht="12.75">
      <c r="AB1936" s="1"/>
      <c r="AC1936" s="1"/>
      <c r="AD1936" s="1"/>
      <c r="AF1936" s="1"/>
      <c r="AG1936" s="1"/>
      <c r="AH1936" s="1"/>
      <c r="AI1936" s="1"/>
      <c r="AJ1936" s="1"/>
      <c r="AK1936" s="1"/>
      <c r="AN1936" s="1"/>
      <c r="AO1936" s="1"/>
      <c r="AP1936" s="1"/>
      <c r="AQ1936" s="1"/>
      <c r="AR1936" s="1"/>
    </row>
    <row r="1937" spans="28:44" ht="12.75">
      <c r="AB1937" s="1"/>
      <c r="AC1937" s="1"/>
      <c r="AD1937" s="1"/>
      <c r="AF1937" s="1"/>
      <c r="AG1937" s="1"/>
      <c r="AH1937" s="1"/>
      <c r="AI1937" s="1"/>
      <c r="AJ1937" s="1"/>
      <c r="AK1937" s="1"/>
      <c r="AN1937" s="1"/>
      <c r="AO1937" s="1"/>
      <c r="AP1937" s="1"/>
      <c r="AQ1937" s="1"/>
      <c r="AR1937" s="1"/>
    </row>
    <row r="1938" spans="28:44" ht="12.75">
      <c r="AB1938" s="1"/>
      <c r="AC1938" s="1"/>
      <c r="AD1938" s="1"/>
      <c r="AF1938" s="1"/>
      <c r="AG1938" s="1"/>
      <c r="AH1938" s="1"/>
      <c r="AI1938" s="1"/>
      <c r="AJ1938" s="1"/>
      <c r="AK1938" s="1"/>
      <c r="AN1938" s="1"/>
      <c r="AO1938" s="1"/>
      <c r="AP1938" s="1"/>
      <c r="AQ1938" s="1"/>
      <c r="AR1938" s="1"/>
    </row>
    <row r="1939" spans="28:44" ht="12.75">
      <c r="AB1939" s="1"/>
      <c r="AC1939" s="1"/>
      <c r="AD1939" s="1"/>
      <c r="AF1939" s="1"/>
      <c r="AG1939" s="1"/>
      <c r="AH1939" s="1"/>
      <c r="AI1939" s="1"/>
      <c r="AJ1939" s="1"/>
      <c r="AK1939" s="1"/>
      <c r="AN1939" s="1"/>
      <c r="AO1939" s="1"/>
      <c r="AP1939" s="1"/>
      <c r="AQ1939" s="1"/>
      <c r="AR1939" s="1"/>
    </row>
    <row r="1940" spans="28:44" ht="12.75">
      <c r="AB1940" s="1"/>
      <c r="AC1940" s="1"/>
      <c r="AD1940" s="1"/>
      <c r="AF1940" s="1"/>
      <c r="AG1940" s="1"/>
      <c r="AH1940" s="1"/>
      <c r="AI1940" s="1"/>
      <c r="AJ1940" s="1"/>
      <c r="AK1940" s="1"/>
      <c r="AN1940" s="1"/>
      <c r="AO1940" s="1"/>
      <c r="AP1940" s="1"/>
      <c r="AQ1940" s="1"/>
      <c r="AR1940" s="1"/>
    </row>
    <row r="1941" spans="28:44" ht="12.75">
      <c r="AB1941" s="1"/>
      <c r="AC1941" s="1"/>
      <c r="AD1941" s="1"/>
      <c r="AF1941" s="1"/>
      <c r="AG1941" s="1"/>
      <c r="AH1941" s="1"/>
      <c r="AI1941" s="1"/>
      <c r="AJ1941" s="1"/>
      <c r="AK1941" s="1"/>
      <c r="AN1941" s="1"/>
      <c r="AO1941" s="1"/>
      <c r="AP1941" s="1"/>
      <c r="AQ1941" s="1"/>
      <c r="AR1941" s="1"/>
    </row>
    <row r="1942" spans="28:44" ht="12.75">
      <c r="AB1942" s="1"/>
      <c r="AC1942" s="1"/>
      <c r="AD1942" s="1"/>
      <c r="AF1942" s="1"/>
      <c r="AG1942" s="1"/>
      <c r="AH1942" s="1"/>
      <c r="AI1942" s="1"/>
      <c r="AJ1942" s="1"/>
      <c r="AK1942" s="1"/>
      <c r="AN1942" s="1"/>
      <c r="AO1942" s="1"/>
      <c r="AP1942" s="1"/>
      <c r="AQ1942" s="1"/>
      <c r="AR1942" s="1"/>
    </row>
    <row r="1943" spans="28:44" ht="12.75">
      <c r="AB1943" s="1"/>
      <c r="AC1943" s="1"/>
      <c r="AD1943" s="1"/>
      <c r="AF1943" s="1"/>
      <c r="AG1943" s="1"/>
      <c r="AH1943" s="1"/>
      <c r="AI1943" s="1"/>
      <c r="AJ1943" s="1"/>
      <c r="AK1943" s="1"/>
      <c r="AN1943" s="1"/>
      <c r="AO1943" s="1"/>
      <c r="AP1943" s="1"/>
      <c r="AQ1943" s="1"/>
      <c r="AR1943" s="1"/>
    </row>
    <row r="1944" spans="28:44" ht="12.75">
      <c r="AB1944" s="1"/>
      <c r="AC1944" s="1"/>
      <c r="AD1944" s="1"/>
      <c r="AF1944" s="1"/>
      <c r="AG1944" s="1"/>
      <c r="AH1944" s="1"/>
      <c r="AI1944" s="1"/>
      <c r="AJ1944" s="1"/>
      <c r="AK1944" s="1"/>
      <c r="AN1944" s="1"/>
      <c r="AO1944" s="1"/>
      <c r="AP1944" s="1"/>
      <c r="AQ1944" s="1"/>
      <c r="AR1944" s="1"/>
    </row>
    <row r="1945" spans="28:44" ht="12.75">
      <c r="AB1945" s="1"/>
      <c r="AC1945" s="1"/>
      <c r="AD1945" s="1"/>
      <c r="AF1945" s="1"/>
      <c r="AG1945" s="1"/>
      <c r="AH1945" s="1"/>
      <c r="AI1945" s="1"/>
      <c r="AJ1945" s="1"/>
      <c r="AK1945" s="1"/>
      <c r="AN1945" s="1"/>
      <c r="AO1945" s="1"/>
      <c r="AP1945" s="1"/>
      <c r="AQ1945" s="1"/>
      <c r="AR1945" s="1"/>
    </row>
    <row r="1946" spans="28:44" ht="12.75">
      <c r="AB1946" s="1"/>
      <c r="AC1946" s="1"/>
      <c r="AD1946" s="1"/>
      <c r="AF1946" s="1"/>
      <c r="AG1946" s="1"/>
      <c r="AH1946" s="1"/>
      <c r="AI1946" s="1"/>
      <c r="AJ1946" s="1"/>
      <c r="AK1946" s="1"/>
      <c r="AN1946" s="1"/>
      <c r="AO1946" s="1"/>
      <c r="AP1946" s="1"/>
      <c r="AQ1946" s="1"/>
      <c r="AR1946" s="1"/>
    </row>
    <row r="1947" spans="28:44" ht="12.75">
      <c r="AB1947" s="1"/>
      <c r="AC1947" s="1"/>
      <c r="AD1947" s="1"/>
      <c r="AF1947" s="1"/>
      <c r="AG1947" s="1"/>
      <c r="AH1947" s="1"/>
      <c r="AI1947" s="1"/>
      <c r="AJ1947" s="1"/>
      <c r="AK1947" s="1"/>
      <c r="AN1947" s="1"/>
      <c r="AO1947" s="1"/>
      <c r="AP1947" s="1"/>
      <c r="AQ1947" s="1"/>
      <c r="AR1947" s="1"/>
    </row>
    <row r="1948" spans="28:44" ht="12.75">
      <c r="AB1948" s="1"/>
      <c r="AC1948" s="1"/>
      <c r="AD1948" s="1"/>
      <c r="AF1948" s="1"/>
      <c r="AG1948" s="1"/>
      <c r="AH1948" s="1"/>
      <c r="AI1948" s="1"/>
      <c r="AJ1948" s="1"/>
      <c r="AK1948" s="1"/>
      <c r="AN1948" s="1"/>
      <c r="AO1948" s="1"/>
      <c r="AP1948" s="1"/>
      <c r="AQ1948" s="1"/>
      <c r="AR1948" s="1"/>
    </row>
    <row r="1949" spans="28:44" ht="12.75">
      <c r="AB1949" s="1"/>
      <c r="AC1949" s="1"/>
      <c r="AD1949" s="1"/>
      <c r="AF1949" s="1"/>
      <c r="AG1949" s="1"/>
      <c r="AH1949" s="1"/>
      <c r="AI1949" s="1"/>
      <c r="AJ1949" s="1"/>
      <c r="AK1949" s="1"/>
      <c r="AN1949" s="1"/>
      <c r="AO1949" s="1"/>
      <c r="AP1949" s="1"/>
      <c r="AQ1949" s="1"/>
      <c r="AR1949" s="1"/>
    </row>
    <row r="1950" spans="28:44" ht="12.75">
      <c r="AB1950" s="1"/>
      <c r="AC1950" s="1"/>
      <c r="AD1950" s="1"/>
      <c r="AF1950" s="1"/>
      <c r="AG1950" s="1"/>
      <c r="AH1950" s="1"/>
      <c r="AI1950" s="1"/>
      <c r="AJ1950" s="1"/>
      <c r="AK1950" s="1"/>
      <c r="AN1950" s="1"/>
      <c r="AO1950" s="1"/>
      <c r="AP1950" s="1"/>
      <c r="AQ1950" s="1"/>
      <c r="AR1950" s="1"/>
    </row>
    <row r="1951" spans="28:44" ht="12.75">
      <c r="AB1951" s="1"/>
      <c r="AC1951" s="1"/>
      <c r="AD1951" s="1"/>
      <c r="AF1951" s="1"/>
      <c r="AG1951" s="1"/>
      <c r="AH1951" s="1"/>
      <c r="AI1951" s="1"/>
      <c r="AJ1951" s="1"/>
      <c r="AK1951" s="1"/>
      <c r="AN1951" s="1"/>
      <c r="AO1951" s="1"/>
      <c r="AP1951" s="1"/>
      <c r="AQ1951" s="1"/>
      <c r="AR1951" s="1"/>
    </row>
    <row r="1952" spans="28:44" ht="12.75">
      <c r="AB1952" s="1"/>
      <c r="AC1952" s="1"/>
      <c r="AD1952" s="1"/>
      <c r="AF1952" s="1"/>
      <c r="AG1952" s="1"/>
      <c r="AH1952" s="1"/>
      <c r="AI1952" s="1"/>
      <c r="AJ1952" s="1"/>
      <c r="AK1952" s="1"/>
      <c r="AN1952" s="1"/>
      <c r="AO1952" s="1"/>
      <c r="AP1952" s="1"/>
      <c r="AQ1952" s="1"/>
      <c r="AR1952" s="1"/>
    </row>
    <row r="1953" spans="28:44" ht="12.75">
      <c r="AB1953" s="1"/>
      <c r="AC1953" s="1"/>
      <c r="AD1953" s="1"/>
      <c r="AF1953" s="1"/>
      <c r="AG1953" s="1"/>
      <c r="AH1953" s="1"/>
      <c r="AI1953" s="1"/>
      <c r="AJ1953" s="1"/>
      <c r="AK1953" s="1"/>
      <c r="AN1953" s="1"/>
      <c r="AO1953" s="1"/>
      <c r="AP1953" s="1"/>
      <c r="AQ1953" s="1"/>
      <c r="AR1953" s="1"/>
    </row>
    <row r="1954" spans="28:44" ht="12.75">
      <c r="AB1954" s="1"/>
      <c r="AC1954" s="1"/>
      <c r="AD1954" s="1"/>
      <c r="AF1954" s="1"/>
      <c r="AG1954" s="1"/>
      <c r="AH1954" s="1"/>
      <c r="AI1954" s="1"/>
      <c r="AJ1954" s="1"/>
      <c r="AK1954" s="1"/>
      <c r="AN1954" s="1"/>
      <c r="AO1954" s="1"/>
      <c r="AP1954" s="1"/>
      <c r="AQ1954" s="1"/>
      <c r="AR1954" s="1"/>
    </row>
    <row r="1955" spans="28:44" ht="12.75">
      <c r="AB1955" s="1"/>
      <c r="AC1955" s="1"/>
      <c r="AD1955" s="1"/>
      <c r="AF1955" s="1"/>
      <c r="AG1955" s="1"/>
      <c r="AH1955" s="1"/>
      <c r="AI1955" s="1"/>
      <c r="AJ1955" s="1"/>
      <c r="AK1955" s="1"/>
      <c r="AN1955" s="1"/>
      <c r="AO1955" s="1"/>
      <c r="AP1955" s="1"/>
      <c r="AQ1955" s="1"/>
      <c r="AR1955" s="1"/>
    </row>
    <row r="1956" spans="28:44" ht="12.75">
      <c r="AB1956" s="1"/>
      <c r="AC1956" s="1"/>
      <c r="AD1956" s="1"/>
      <c r="AF1956" s="1"/>
      <c r="AG1956" s="1"/>
      <c r="AH1956" s="1"/>
      <c r="AI1956" s="1"/>
      <c r="AJ1956" s="1"/>
      <c r="AK1956" s="1"/>
      <c r="AN1956" s="1"/>
      <c r="AO1956" s="1"/>
      <c r="AP1956" s="1"/>
      <c r="AQ1956" s="1"/>
      <c r="AR1956" s="1"/>
    </row>
    <row r="1957" spans="28:44" ht="12.75">
      <c r="AB1957" s="1"/>
      <c r="AC1957" s="1"/>
      <c r="AD1957" s="1"/>
      <c r="AF1957" s="1"/>
      <c r="AG1957" s="1"/>
      <c r="AH1957" s="1"/>
      <c r="AI1957" s="1"/>
      <c r="AJ1957" s="1"/>
      <c r="AK1957" s="1"/>
      <c r="AN1957" s="1"/>
      <c r="AO1957" s="1"/>
      <c r="AP1957" s="1"/>
      <c r="AQ1957" s="1"/>
      <c r="AR1957" s="1"/>
    </row>
    <row r="1958" spans="28:44" ht="12.75">
      <c r="AB1958" s="1"/>
      <c r="AC1958" s="1"/>
      <c r="AD1958" s="1"/>
      <c r="AF1958" s="1"/>
      <c r="AG1958" s="1"/>
      <c r="AH1958" s="1"/>
      <c r="AI1958" s="1"/>
      <c r="AJ1958" s="1"/>
      <c r="AK1958" s="1"/>
      <c r="AN1958" s="1"/>
      <c r="AO1958" s="1"/>
      <c r="AP1958" s="1"/>
      <c r="AQ1958" s="1"/>
      <c r="AR1958" s="1"/>
    </row>
    <row r="1959" spans="28:44" ht="12.75">
      <c r="AB1959" s="1"/>
      <c r="AC1959" s="1"/>
      <c r="AD1959" s="1"/>
      <c r="AF1959" s="1"/>
      <c r="AG1959" s="1"/>
      <c r="AH1959" s="1"/>
      <c r="AI1959" s="1"/>
      <c r="AJ1959" s="1"/>
      <c r="AK1959" s="1"/>
      <c r="AN1959" s="1"/>
      <c r="AO1959" s="1"/>
      <c r="AP1959" s="1"/>
      <c r="AQ1959" s="1"/>
      <c r="AR1959" s="1"/>
    </row>
    <row r="1960" spans="28:44" ht="12.75">
      <c r="AB1960" s="1"/>
      <c r="AC1960" s="1"/>
      <c r="AD1960" s="1"/>
      <c r="AF1960" s="1"/>
      <c r="AG1960" s="1"/>
      <c r="AH1960" s="1"/>
      <c r="AI1960" s="1"/>
      <c r="AJ1960" s="1"/>
      <c r="AK1960" s="1"/>
      <c r="AN1960" s="1"/>
      <c r="AO1960" s="1"/>
      <c r="AP1960" s="1"/>
      <c r="AQ1960" s="1"/>
      <c r="AR1960" s="1"/>
    </row>
    <row r="1961" spans="28:44" ht="12.75">
      <c r="AB1961" s="1"/>
      <c r="AC1961" s="1"/>
      <c r="AD1961" s="1"/>
      <c r="AF1961" s="1"/>
      <c r="AG1961" s="1"/>
      <c r="AH1961" s="1"/>
      <c r="AI1961" s="1"/>
      <c r="AJ1961" s="1"/>
      <c r="AK1961" s="1"/>
      <c r="AN1961" s="1"/>
      <c r="AO1961" s="1"/>
      <c r="AP1961" s="1"/>
      <c r="AQ1961" s="1"/>
      <c r="AR1961" s="1"/>
    </row>
    <row r="1962" spans="28:44" ht="12.75">
      <c r="AB1962" s="1"/>
      <c r="AC1962" s="1"/>
      <c r="AD1962" s="1"/>
      <c r="AF1962" s="1"/>
      <c r="AG1962" s="1"/>
      <c r="AH1962" s="1"/>
      <c r="AI1962" s="1"/>
      <c r="AJ1962" s="1"/>
      <c r="AK1962" s="1"/>
      <c r="AN1962" s="1"/>
      <c r="AO1962" s="1"/>
      <c r="AP1962" s="1"/>
      <c r="AQ1962" s="1"/>
      <c r="AR1962" s="1"/>
    </row>
    <row r="1963" spans="28:44" ht="12.75">
      <c r="AB1963" s="1"/>
      <c r="AC1963" s="1"/>
      <c r="AD1963" s="1"/>
      <c r="AF1963" s="1"/>
      <c r="AG1963" s="1"/>
      <c r="AH1963" s="1"/>
      <c r="AI1963" s="1"/>
      <c r="AJ1963" s="1"/>
      <c r="AK1963" s="1"/>
      <c r="AN1963" s="1"/>
      <c r="AO1963" s="1"/>
      <c r="AP1963" s="1"/>
      <c r="AQ1963" s="1"/>
      <c r="AR1963" s="1"/>
    </row>
    <row r="1964" spans="28:44" ht="12.75">
      <c r="AB1964" s="1"/>
      <c r="AC1964" s="1"/>
      <c r="AD1964" s="1"/>
      <c r="AF1964" s="1"/>
      <c r="AG1964" s="1"/>
      <c r="AH1964" s="1"/>
      <c r="AI1964" s="1"/>
      <c r="AJ1964" s="1"/>
      <c r="AK1964" s="1"/>
      <c r="AN1964" s="1"/>
      <c r="AO1964" s="1"/>
      <c r="AP1964" s="1"/>
      <c r="AQ1964" s="1"/>
      <c r="AR1964" s="1"/>
    </row>
    <row r="1965" spans="28:44" ht="12.75">
      <c r="AB1965" s="1"/>
      <c r="AC1965" s="1"/>
      <c r="AD1965" s="1"/>
      <c r="AF1965" s="1"/>
      <c r="AG1965" s="1"/>
      <c r="AH1965" s="1"/>
      <c r="AI1965" s="1"/>
      <c r="AJ1965" s="1"/>
      <c r="AK1965" s="1"/>
      <c r="AN1965" s="1"/>
      <c r="AO1965" s="1"/>
      <c r="AP1965" s="1"/>
      <c r="AQ1965" s="1"/>
      <c r="AR1965" s="1"/>
    </row>
    <row r="1966" spans="28:44" ht="12.75">
      <c r="AB1966" s="1"/>
      <c r="AC1966" s="1"/>
      <c r="AD1966" s="1"/>
      <c r="AF1966" s="1"/>
      <c r="AG1966" s="1"/>
      <c r="AH1966" s="1"/>
      <c r="AI1966" s="1"/>
      <c r="AJ1966" s="1"/>
      <c r="AK1966" s="1"/>
      <c r="AN1966" s="1"/>
      <c r="AO1966" s="1"/>
      <c r="AP1966" s="1"/>
      <c r="AQ1966" s="1"/>
      <c r="AR1966" s="1"/>
    </row>
    <row r="1967" spans="28:44" ht="12.75">
      <c r="AB1967" s="1"/>
      <c r="AC1967" s="1"/>
      <c r="AD1967" s="1"/>
      <c r="AF1967" s="1"/>
      <c r="AG1967" s="1"/>
      <c r="AH1967" s="1"/>
      <c r="AI1967" s="1"/>
      <c r="AJ1967" s="1"/>
      <c r="AK1967" s="1"/>
      <c r="AN1967" s="1"/>
      <c r="AO1967" s="1"/>
      <c r="AP1967" s="1"/>
      <c r="AQ1967" s="1"/>
      <c r="AR1967" s="1"/>
    </row>
    <row r="1968" spans="28:44" ht="12.75">
      <c r="AB1968" s="1"/>
      <c r="AC1968" s="1"/>
      <c r="AD1968" s="1"/>
      <c r="AF1968" s="1"/>
      <c r="AG1968" s="1"/>
      <c r="AH1968" s="1"/>
      <c r="AI1968" s="1"/>
      <c r="AJ1968" s="1"/>
      <c r="AK1968" s="1"/>
      <c r="AN1968" s="1"/>
      <c r="AO1968" s="1"/>
      <c r="AP1968" s="1"/>
      <c r="AQ1968" s="1"/>
      <c r="AR1968" s="1"/>
    </row>
    <row r="1969" spans="28:44" ht="12.75">
      <c r="AB1969" s="1"/>
      <c r="AC1969" s="1"/>
      <c r="AD1969" s="1"/>
      <c r="AF1969" s="1"/>
      <c r="AG1969" s="1"/>
      <c r="AH1969" s="1"/>
      <c r="AI1969" s="1"/>
      <c r="AJ1969" s="1"/>
      <c r="AK1969" s="1"/>
      <c r="AN1969" s="1"/>
      <c r="AO1969" s="1"/>
      <c r="AP1969" s="1"/>
      <c r="AQ1969" s="1"/>
      <c r="AR1969" s="1"/>
    </row>
    <row r="1970" spans="28:44" ht="12.75">
      <c r="AB1970" s="1"/>
      <c r="AC1970" s="1"/>
      <c r="AD1970" s="1"/>
      <c r="AF1970" s="1"/>
      <c r="AG1970" s="1"/>
      <c r="AH1970" s="1"/>
      <c r="AI1970" s="1"/>
      <c r="AJ1970" s="1"/>
      <c r="AK1970" s="1"/>
      <c r="AN1970" s="1"/>
      <c r="AO1970" s="1"/>
      <c r="AP1970" s="1"/>
      <c r="AQ1970" s="1"/>
      <c r="AR1970" s="1"/>
    </row>
    <row r="1971" spans="28:44" ht="12.75">
      <c r="AB1971" s="1"/>
      <c r="AC1971" s="1"/>
      <c r="AD1971" s="1"/>
      <c r="AF1971" s="1"/>
      <c r="AG1971" s="1"/>
      <c r="AH1971" s="1"/>
      <c r="AI1971" s="1"/>
      <c r="AJ1971" s="1"/>
      <c r="AK1971" s="1"/>
      <c r="AN1971" s="1"/>
      <c r="AO1971" s="1"/>
      <c r="AP1971" s="1"/>
      <c r="AQ1971" s="1"/>
      <c r="AR1971" s="1"/>
    </row>
    <row r="1972" spans="28:44" ht="12.75">
      <c r="AB1972" s="1"/>
      <c r="AC1972" s="1"/>
      <c r="AD1972" s="1"/>
      <c r="AF1972" s="1"/>
      <c r="AG1972" s="1"/>
      <c r="AH1972" s="1"/>
      <c r="AI1972" s="1"/>
      <c r="AJ1972" s="1"/>
      <c r="AK1972" s="1"/>
      <c r="AN1972" s="1"/>
      <c r="AO1972" s="1"/>
      <c r="AP1972" s="1"/>
      <c r="AQ1972" s="1"/>
      <c r="AR1972" s="1"/>
    </row>
    <row r="1973" spans="28:44" ht="12.75">
      <c r="AB1973" s="1"/>
      <c r="AC1973" s="1"/>
      <c r="AD1973" s="1"/>
      <c r="AF1973" s="1"/>
      <c r="AG1973" s="1"/>
      <c r="AH1973" s="1"/>
      <c r="AI1973" s="1"/>
      <c r="AJ1973" s="1"/>
      <c r="AK1973" s="1"/>
      <c r="AN1973" s="1"/>
      <c r="AO1973" s="1"/>
      <c r="AP1973" s="1"/>
      <c r="AQ1973" s="1"/>
      <c r="AR1973" s="1"/>
    </row>
    <row r="1974" spans="28:44" ht="12.75">
      <c r="AB1974" s="1"/>
      <c r="AC1974" s="1"/>
      <c r="AD1974" s="1"/>
      <c r="AF1974" s="1"/>
      <c r="AG1974" s="1"/>
      <c r="AH1974" s="1"/>
      <c r="AI1974" s="1"/>
      <c r="AJ1974" s="1"/>
      <c r="AK1974" s="1"/>
      <c r="AN1974" s="1"/>
      <c r="AO1974" s="1"/>
      <c r="AP1974" s="1"/>
      <c r="AQ1974" s="1"/>
      <c r="AR1974" s="1"/>
    </row>
    <row r="1975" spans="28:44" ht="12.75">
      <c r="AB1975" s="1"/>
      <c r="AC1975" s="1"/>
      <c r="AD1975" s="1"/>
      <c r="AF1975" s="1"/>
      <c r="AG1975" s="1"/>
      <c r="AH1975" s="1"/>
      <c r="AI1975" s="1"/>
      <c r="AJ1975" s="1"/>
      <c r="AK1975" s="1"/>
      <c r="AN1975" s="1"/>
      <c r="AO1975" s="1"/>
      <c r="AP1975" s="1"/>
      <c r="AQ1975" s="1"/>
      <c r="AR1975" s="1"/>
    </row>
    <row r="1976" spans="28:44" ht="12.75">
      <c r="AB1976" s="1"/>
      <c r="AC1976" s="1"/>
      <c r="AD1976" s="1"/>
      <c r="AF1976" s="1"/>
      <c r="AG1976" s="1"/>
      <c r="AH1976" s="1"/>
      <c r="AI1976" s="1"/>
      <c r="AJ1976" s="1"/>
      <c r="AK1976" s="1"/>
      <c r="AN1976" s="1"/>
      <c r="AO1976" s="1"/>
      <c r="AP1976" s="1"/>
      <c r="AQ1976" s="1"/>
      <c r="AR1976" s="1"/>
    </row>
    <row r="1977" spans="28:44" ht="12.75">
      <c r="AB1977" s="1"/>
      <c r="AC1977" s="1"/>
      <c r="AD1977" s="1"/>
      <c r="AF1977" s="1"/>
      <c r="AG1977" s="1"/>
      <c r="AH1977" s="1"/>
      <c r="AI1977" s="1"/>
      <c r="AJ1977" s="1"/>
      <c r="AK1977" s="1"/>
      <c r="AN1977" s="1"/>
      <c r="AO1977" s="1"/>
      <c r="AP1977" s="1"/>
      <c r="AQ1977" s="1"/>
      <c r="AR1977" s="1"/>
    </row>
    <row r="1978" spans="28:44" ht="12.75">
      <c r="AB1978" s="1"/>
      <c r="AC1978" s="1"/>
      <c r="AD1978" s="1"/>
      <c r="AF1978" s="1"/>
      <c r="AG1978" s="1"/>
      <c r="AH1978" s="1"/>
      <c r="AI1978" s="1"/>
      <c r="AJ1978" s="1"/>
      <c r="AK1978" s="1"/>
      <c r="AN1978" s="1"/>
      <c r="AO1978" s="1"/>
      <c r="AP1978" s="1"/>
      <c r="AQ1978" s="1"/>
      <c r="AR1978" s="1"/>
    </row>
    <row r="1979" spans="28:44" ht="12.75">
      <c r="AB1979" s="1"/>
      <c r="AC1979" s="1"/>
      <c r="AD1979" s="1"/>
      <c r="AF1979" s="1"/>
      <c r="AG1979" s="1"/>
      <c r="AH1979" s="1"/>
      <c r="AI1979" s="1"/>
      <c r="AJ1979" s="1"/>
      <c r="AK1979" s="1"/>
      <c r="AN1979" s="1"/>
      <c r="AO1979" s="1"/>
      <c r="AP1979" s="1"/>
      <c r="AQ1979" s="1"/>
      <c r="AR1979" s="1"/>
    </row>
    <row r="1980" spans="28:44" ht="12.75">
      <c r="AB1980" s="1"/>
      <c r="AC1980" s="1"/>
      <c r="AD1980" s="1"/>
      <c r="AF1980" s="1"/>
      <c r="AG1980" s="1"/>
      <c r="AH1980" s="1"/>
      <c r="AI1980" s="1"/>
      <c r="AJ1980" s="1"/>
      <c r="AK1980" s="1"/>
      <c r="AN1980" s="1"/>
      <c r="AO1980" s="1"/>
      <c r="AP1980" s="1"/>
      <c r="AQ1980" s="1"/>
      <c r="AR1980" s="1"/>
    </row>
    <row r="1981" spans="28:44" ht="12.75">
      <c r="AB1981" s="1"/>
      <c r="AC1981" s="1"/>
      <c r="AD1981" s="1"/>
      <c r="AF1981" s="1"/>
      <c r="AG1981" s="1"/>
      <c r="AH1981" s="1"/>
      <c r="AI1981" s="1"/>
      <c r="AJ1981" s="1"/>
      <c r="AK1981" s="1"/>
      <c r="AN1981" s="1"/>
      <c r="AO1981" s="1"/>
      <c r="AP1981" s="1"/>
      <c r="AQ1981" s="1"/>
      <c r="AR1981" s="1"/>
    </row>
    <row r="1982" spans="28:44" ht="12.75">
      <c r="AB1982" s="1"/>
      <c r="AC1982" s="1"/>
      <c r="AD1982" s="1"/>
      <c r="AF1982" s="1"/>
      <c r="AG1982" s="1"/>
      <c r="AH1982" s="1"/>
      <c r="AI1982" s="1"/>
      <c r="AJ1982" s="1"/>
      <c r="AK1982" s="1"/>
      <c r="AN1982" s="1"/>
      <c r="AO1982" s="1"/>
      <c r="AP1982" s="1"/>
      <c r="AQ1982" s="1"/>
      <c r="AR1982" s="1"/>
    </row>
    <row r="1983" spans="28:44" ht="12.75">
      <c r="AB1983" s="1"/>
      <c r="AC1983" s="1"/>
      <c r="AD1983" s="1"/>
      <c r="AF1983" s="1"/>
      <c r="AG1983" s="1"/>
      <c r="AH1983" s="1"/>
      <c r="AI1983" s="1"/>
      <c r="AJ1983" s="1"/>
      <c r="AK1983" s="1"/>
      <c r="AN1983" s="1"/>
      <c r="AO1983" s="1"/>
      <c r="AP1983" s="1"/>
      <c r="AQ1983" s="1"/>
      <c r="AR1983" s="1"/>
    </row>
    <row r="1984" spans="28:44" ht="12.75">
      <c r="AB1984" s="1"/>
      <c r="AC1984" s="1"/>
      <c r="AD1984" s="1"/>
      <c r="AF1984" s="1"/>
      <c r="AG1984" s="1"/>
      <c r="AH1984" s="1"/>
      <c r="AI1984" s="1"/>
      <c r="AJ1984" s="1"/>
      <c r="AK1984" s="1"/>
      <c r="AN1984" s="1"/>
      <c r="AO1984" s="1"/>
      <c r="AP1984" s="1"/>
      <c r="AQ1984" s="1"/>
      <c r="AR1984" s="1"/>
    </row>
    <row r="1985" spans="28:44" ht="12.75">
      <c r="AB1985" s="1"/>
      <c r="AC1985" s="1"/>
      <c r="AD1985" s="1"/>
      <c r="AF1985" s="1"/>
      <c r="AG1985" s="1"/>
      <c r="AH1985" s="1"/>
      <c r="AI1985" s="1"/>
      <c r="AJ1985" s="1"/>
      <c r="AK1985" s="1"/>
      <c r="AN1985" s="1"/>
      <c r="AO1985" s="1"/>
      <c r="AP1985" s="1"/>
      <c r="AQ1985" s="1"/>
      <c r="AR1985" s="1"/>
    </row>
    <row r="1986" spans="28:44" ht="12.75">
      <c r="AB1986" s="1"/>
      <c r="AC1986" s="1"/>
      <c r="AD1986" s="1"/>
      <c r="AF1986" s="1"/>
      <c r="AG1986" s="1"/>
      <c r="AH1986" s="1"/>
      <c r="AI1986" s="1"/>
      <c r="AJ1986" s="1"/>
      <c r="AK1986" s="1"/>
      <c r="AN1986" s="1"/>
      <c r="AO1986" s="1"/>
      <c r="AP1986" s="1"/>
      <c r="AQ1986" s="1"/>
      <c r="AR1986" s="1"/>
    </row>
    <row r="1987" spans="28:44" ht="12.75">
      <c r="AB1987" s="1"/>
      <c r="AC1987" s="1"/>
      <c r="AD1987" s="1"/>
      <c r="AF1987" s="1"/>
      <c r="AG1987" s="1"/>
      <c r="AH1987" s="1"/>
      <c r="AI1987" s="1"/>
      <c r="AJ1987" s="1"/>
      <c r="AK1987" s="1"/>
      <c r="AN1987" s="1"/>
      <c r="AO1987" s="1"/>
      <c r="AP1987" s="1"/>
      <c r="AQ1987" s="1"/>
      <c r="AR1987" s="1"/>
    </row>
    <row r="1988" spans="28:44" ht="12.75">
      <c r="AB1988" s="1"/>
      <c r="AC1988" s="1"/>
      <c r="AD1988" s="1"/>
      <c r="AF1988" s="1"/>
      <c r="AG1988" s="1"/>
      <c r="AH1988" s="1"/>
      <c r="AI1988" s="1"/>
      <c r="AJ1988" s="1"/>
      <c r="AK1988" s="1"/>
      <c r="AN1988" s="1"/>
      <c r="AO1988" s="1"/>
      <c r="AP1988" s="1"/>
      <c r="AQ1988" s="1"/>
      <c r="AR1988" s="1"/>
    </row>
    <row r="1989" spans="28:44" ht="12.75">
      <c r="AB1989" s="1"/>
      <c r="AC1989" s="1"/>
      <c r="AD1989" s="1"/>
      <c r="AF1989" s="1"/>
      <c r="AG1989" s="1"/>
      <c r="AH1989" s="1"/>
      <c r="AI1989" s="1"/>
      <c r="AJ1989" s="1"/>
      <c r="AK1989" s="1"/>
      <c r="AN1989" s="1"/>
      <c r="AO1989" s="1"/>
      <c r="AP1989" s="1"/>
      <c r="AQ1989" s="1"/>
      <c r="AR1989" s="1"/>
    </row>
    <row r="1990" spans="28:44" ht="12.75">
      <c r="AB1990" s="1"/>
      <c r="AC1990" s="1"/>
      <c r="AD1990" s="1"/>
      <c r="AF1990" s="1"/>
      <c r="AG1990" s="1"/>
      <c r="AH1990" s="1"/>
      <c r="AI1990" s="1"/>
      <c r="AJ1990" s="1"/>
      <c r="AK1990" s="1"/>
      <c r="AN1990" s="1"/>
      <c r="AO1990" s="1"/>
      <c r="AP1990" s="1"/>
      <c r="AQ1990" s="1"/>
      <c r="AR1990" s="1"/>
    </row>
    <row r="1991" spans="28:44" ht="12.75">
      <c r="AB1991" s="1"/>
      <c r="AC1991" s="1"/>
      <c r="AD1991" s="1"/>
      <c r="AF1991" s="1"/>
      <c r="AG1991" s="1"/>
      <c r="AH1991" s="1"/>
      <c r="AI1991" s="1"/>
      <c r="AJ1991" s="1"/>
      <c r="AK1991" s="1"/>
      <c r="AN1991" s="1"/>
      <c r="AO1991" s="1"/>
      <c r="AP1991" s="1"/>
      <c r="AQ1991" s="1"/>
      <c r="AR1991" s="1"/>
    </row>
    <row r="1992" spans="28:44" ht="12.75">
      <c r="AB1992" s="1"/>
      <c r="AC1992" s="1"/>
      <c r="AD1992" s="1"/>
      <c r="AF1992" s="1"/>
      <c r="AG1992" s="1"/>
      <c r="AH1992" s="1"/>
      <c r="AI1992" s="1"/>
      <c r="AJ1992" s="1"/>
      <c r="AK1992" s="1"/>
      <c r="AN1992" s="1"/>
      <c r="AO1992" s="1"/>
      <c r="AP1992" s="1"/>
      <c r="AQ1992" s="1"/>
      <c r="AR1992" s="1"/>
    </row>
    <row r="1993" spans="28:44" ht="12.75">
      <c r="AB1993" s="1"/>
      <c r="AC1993" s="1"/>
      <c r="AD1993" s="1"/>
      <c r="AF1993" s="1"/>
      <c r="AG1993" s="1"/>
      <c r="AH1993" s="1"/>
      <c r="AI1993" s="1"/>
      <c r="AJ1993" s="1"/>
      <c r="AK1993" s="1"/>
      <c r="AN1993" s="1"/>
      <c r="AO1993" s="1"/>
      <c r="AP1993" s="1"/>
      <c r="AQ1993" s="1"/>
      <c r="AR1993" s="1"/>
    </row>
    <row r="1994" spans="28:44" ht="12.75">
      <c r="AB1994" s="1"/>
      <c r="AC1994" s="1"/>
      <c r="AD1994" s="1"/>
      <c r="AF1994" s="1"/>
      <c r="AG1994" s="1"/>
      <c r="AH1994" s="1"/>
      <c r="AI1994" s="1"/>
      <c r="AJ1994" s="1"/>
      <c r="AK1994" s="1"/>
      <c r="AN1994" s="1"/>
      <c r="AO1994" s="1"/>
      <c r="AP1994" s="1"/>
      <c r="AQ1994" s="1"/>
      <c r="AR1994" s="1"/>
    </row>
    <row r="1995" spans="28:44" ht="12.75">
      <c r="AB1995" s="1"/>
      <c r="AC1995" s="1"/>
      <c r="AD1995" s="1"/>
      <c r="AF1995" s="1"/>
      <c r="AG1995" s="1"/>
      <c r="AH1995" s="1"/>
      <c r="AI1995" s="1"/>
      <c r="AJ1995" s="1"/>
      <c r="AK1995" s="1"/>
      <c r="AN1995" s="1"/>
      <c r="AO1995" s="1"/>
      <c r="AP1995" s="1"/>
      <c r="AQ1995" s="1"/>
      <c r="AR1995" s="1"/>
    </row>
    <row r="1996" spans="28:44" ht="12.75">
      <c r="AB1996" s="1"/>
      <c r="AC1996" s="1"/>
      <c r="AD1996" s="1"/>
      <c r="AF1996" s="1"/>
      <c r="AG1996" s="1"/>
      <c r="AH1996" s="1"/>
      <c r="AI1996" s="1"/>
      <c r="AJ1996" s="1"/>
      <c r="AK1996" s="1"/>
      <c r="AN1996" s="1"/>
      <c r="AO1996" s="1"/>
      <c r="AP1996" s="1"/>
      <c r="AQ1996" s="1"/>
      <c r="AR1996" s="1"/>
    </row>
    <row r="1997" spans="28:44" ht="12.75">
      <c r="AB1997" s="1"/>
      <c r="AC1997" s="1"/>
      <c r="AD1997" s="1"/>
      <c r="AF1997" s="1"/>
      <c r="AG1997" s="1"/>
      <c r="AH1997" s="1"/>
      <c r="AI1997" s="1"/>
      <c r="AJ1997" s="1"/>
      <c r="AK1997" s="1"/>
      <c r="AN1997" s="1"/>
      <c r="AO1997" s="1"/>
      <c r="AP1997" s="1"/>
      <c r="AQ1997" s="1"/>
      <c r="AR1997" s="1"/>
    </row>
    <row r="1998" spans="28:44" ht="12.75">
      <c r="AB1998" s="1"/>
      <c r="AC1998" s="1"/>
      <c r="AD1998" s="1"/>
      <c r="AF1998" s="1"/>
      <c r="AG1998" s="1"/>
      <c r="AH1998" s="1"/>
      <c r="AI1998" s="1"/>
      <c r="AJ1998" s="1"/>
      <c r="AK1998" s="1"/>
      <c r="AN1998" s="1"/>
      <c r="AO1998" s="1"/>
      <c r="AP1998" s="1"/>
      <c r="AQ1998" s="1"/>
      <c r="AR1998" s="1"/>
    </row>
    <row r="1999" spans="28:44" ht="12.75">
      <c r="AB1999" s="1"/>
      <c r="AC1999" s="1"/>
      <c r="AD1999" s="1"/>
      <c r="AF1999" s="1"/>
      <c r="AG1999" s="1"/>
      <c r="AH1999" s="1"/>
      <c r="AI1999" s="1"/>
      <c r="AJ1999" s="1"/>
      <c r="AK1999" s="1"/>
      <c r="AN1999" s="1"/>
      <c r="AO1999" s="1"/>
      <c r="AP1999" s="1"/>
      <c r="AQ1999" s="1"/>
      <c r="AR1999" s="1"/>
    </row>
    <row r="2000" spans="28:44" ht="12.75">
      <c r="AB2000" s="1"/>
      <c r="AC2000" s="1"/>
      <c r="AD2000" s="1"/>
      <c r="AF2000" s="1"/>
      <c r="AG2000" s="1"/>
      <c r="AH2000" s="1"/>
      <c r="AI2000" s="1"/>
      <c r="AJ2000" s="1"/>
      <c r="AK2000" s="1"/>
      <c r="AN2000" s="1"/>
      <c r="AO2000" s="1"/>
      <c r="AP2000" s="1"/>
      <c r="AQ2000" s="1"/>
      <c r="AR2000" s="1"/>
    </row>
    <row r="2001" spans="28:44" ht="12.75">
      <c r="AB2001" s="1"/>
      <c r="AC2001" s="1"/>
      <c r="AD2001" s="1"/>
      <c r="AF2001" s="1"/>
      <c r="AG2001" s="1"/>
      <c r="AH2001" s="1"/>
      <c r="AI2001" s="1"/>
      <c r="AJ2001" s="1"/>
      <c r="AK2001" s="1"/>
      <c r="AN2001" s="1"/>
      <c r="AO2001" s="1"/>
      <c r="AP2001" s="1"/>
      <c r="AQ2001" s="1"/>
      <c r="AR2001" s="1"/>
    </row>
    <row r="2002" spans="28:44" ht="12.75">
      <c r="AB2002" s="1"/>
      <c r="AC2002" s="1"/>
      <c r="AD2002" s="1"/>
      <c r="AF2002" s="1"/>
      <c r="AG2002" s="1"/>
      <c r="AH2002" s="1"/>
      <c r="AI2002" s="1"/>
      <c r="AJ2002" s="1"/>
      <c r="AK2002" s="1"/>
      <c r="AN2002" s="1"/>
      <c r="AO2002" s="1"/>
      <c r="AP2002" s="1"/>
      <c r="AQ2002" s="1"/>
      <c r="AR2002" s="1"/>
    </row>
    <row r="2003" spans="28:44" ht="12.75">
      <c r="AB2003" s="1"/>
      <c r="AC2003" s="1"/>
      <c r="AD2003" s="1"/>
      <c r="AF2003" s="1"/>
      <c r="AG2003" s="1"/>
      <c r="AH2003" s="1"/>
      <c r="AI2003" s="1"/>
      <c r="AJ2003" s="1"/>
      <c r="AK2003" s="1"/>
      <c r="AN2003" s="1"/>
      <c r="AO2003" s="1"/>
      <c r="AP2003" s="1"/>
      <c r="AQ2003" s="1"/>
      <c r="AR2003" s="1"/>
    </row>
    <row r="2004" spans="28:44" ht="12.75">
      <c r="AB2004" s="1"/>
      <c r="AC2004" s="1"/>
      <c r="AD2004" s="1"/>
      <c r="AF2004" s="1"/>
      <c r="AG2004" s="1"/>
      <c r="AH2004" s="1"/>
      <c r="AI2004" s="1"/>
      <c r="AJ2004" s="1"/>
      <c r="AK2004" s="1"/>
      <c r="AN2004" s="1"/>
      <c r="AO2004" s="1"/>
      <c r="AP2004" s="1"/>
      <c r="AQ2004" s="1"/>
      <c r="AR2004" s="1"/>
    </row>
    <row r="2005" spans="28:44" ht="12.75">
      <c r="AB2005" s="1"/>
      <c r="AC2005" s="1"/>
      <c r="AD2005" s="1"/>
      <c r="AF2005" s="1"/>
      <c r="AG2005" s="1"/>
      <c r="AH2005" s="1"/>
      <c r="AI2005" s="1"/>
      <c r="AJ2005" s="1"/>
      <c r="AK2005" s="1"/>
      <c r="AN2005" s="1"/>
      <c r="AO2005" s="1"/>
      <c r="AP2005" s="1"/>
      <c r="AQ2005" s="1"/>
      <c r="AR2005" s="1"/>
    </row>
    <row r="2006" spans="28:44" ht="12.75">
      <c r="AB2006" s="1"/>
      <c r="AC2006" s="1"/>
      <c r="AD2006" s="1"/>
      <c r="AF2006" s="1"/>
      <c r="AG2006" s="1"/>
      <c r="AH2006" s="1"/>
      <c r="AI2006" s="1"/>
      <c r="AJ2006" s="1"/>
      <c r="AK2006" s="1"/>
      <c r="AN2006" s="1"/>
      <c r="AO2006" s="1"/>
      <c r="AP2006" s="1"/>
      <c r="AQ2006" s="1"/>
      <c r="AR2006" s="1"/>
    </row>
    <row r="2007" spans="28:44" ht="12.75">
      <c r="AB2007" s="1"/>
      <c r="AC2007" s="1"/>
      <c r="AD2007" s="1"/>
      <c r="AF2007" s="1"/>
      <c r="AG2007" s="1"/>
      <c r="AH2007" s="1"/>
      <c r="AI2007" s="1"/>
      <c r="AJ2007" s="1"/>
      <c r="AK2007" s="1"/>
      <c r="AN2007" s="1"/>
      <c r="AO2007" s="1"/>
      <c r="AP2007" s="1"/>
      <c r="AQ2007" s="1"/>
      <c r="AR2007" s="1"/>
    </row>
    <row r="2008" spans="28:44" ht="12.75">
      <c r="AB2008" s="1"/>
      <c r="AC2008" s="1"/>
      <c r="AD2008" s="1"/>
      <c r="AF2008" s="1"/>
      <c r="AG2008" s="1"/>
      <c r="AH2008" s="1"/>
      <c r="AI2008" s="1"/>
      <c r="AJ2008" s="1"/>
      <c r="AK2008" s="1"/>
      <c r="AN2008" s="1"/>
      <c r="AO2008" s="1"/>
      <c r="AP2008" s="1"/>
      <c r="AQ2008" s="1"/>
      <c r="AR2008" s="1"/>
    </row>
    <row r="2009" spans="28:44" ht="12.75">
      <c r="AB2009" s="1"/>
      <c r="AC2009" s="1"/>
      <c r="AD2009" s="1"/>
      <c r="AF2009" s="1"/>
      <c r="AG2009" s="1"/>
      <c r="AH2009" s="1"/>
      <c r="AI2009" s="1"/>
      <c r="AJ2009" s="1"/>
      <c r="AK2009" s="1"/>
      <c r="AN2009" s="1"/>
      <c r="AO2009" s="1"/>
      <c r="AP2009" s="1"/>
      <c r="AQ2009" s="1"/>
      <c r="AR2009" s="1"/>
    </row>
    <row r="2010" spans="28:44" ht="12.75">
      <c r="AB2010" s="1"/>
      <c r="AC2010" s="1"/>
      <c r="AD2010" s="1"/>
      <c r="AF2010" s="1"/>
      <c r="AG2010" s="1"/>
      <c r="AH2010" s="1"/>
      <c r="AI2010" s="1"/>
      <c r="AJ2010" s="1"/>
      <c r="AK2010" s="1"/>
      <c r="AN2010" s="1"/>
      <c r="AO2010" s="1"/>
      <c r="AP2010" s="1"/>
      <c r="AQ2010" s="1"/>
      <c r="AR2010" s="1"/>
    </row>
    <row r="2011" spans="28:44" ht="12.75">
      <c r="AB2011" s="1"/>
      <c r="AC2011" s="1"/>
      <c r="AD2011" s="1"/>
      <c r="AF2011" s="1"/>
      <c r="AG2011" s="1"/>
      <c r="AH2011" s="1"/>
      <c r="AI2011" s="1"/>
      <c r="AJ2011" s="1"/>
      <c r="AK2011" s="1"/>
      <c r="AN2011" s="1"/>
      <c r="AO2011" s="1"/>
      <c r="AP2011" s="1"/>
      <c r="AQ2011" s="1"/>
      <c r="AR2011" s="1"/>
    </row>
    <row r="2012" spans="28:44" ht="12.75">
      <c r="AB2012" s="1"/>
      <c r="AC2012" s="1"/>
      <c r="AD2012" s="1"/>
      <c r="AF2012" s="1"/>
      <c r="AG2012" s="1"/>
      <c r="AH2012" s="1"/>
      <c r="AI2012" s="1"/>
      <c r="AJ2012" s="1"/>
      <c r="AK2012" s="1"/>
      <c r="AN2012" s="1"/>
      <c r="AO2012" s="1"/>
      <c r="AP2012" s="1"/>
      <c r="AQ2012" s="1"/>
      <c r="AR2012" s="1"/>
    </row>
    <row r="2013" spans="28:44" ht="12.75">
      <c r="AB2013" s="1"/>
      <c r="AC2013" s="1"/>
      <c r="AD2013" s="1"/>
      <c r="AF2013" s="1"/>
      <c r="AG2013" s="1"/>
      <c r="AH2013" s="1"/>
      <c r="AI2013" s="1"/>
      <c r="AJ2013" s="1"/>
      <c r="AK2013" s="1"/>
      <c r="AN2013" s="1"/>
      <c r="AO2013" s="1"/>
      <c r="AP2013" s="1"/>
      <c r="AQ2013" s="1"/>
      <c r="AR2013" s="1"/>
    </row>
    <row r="2014" spans="28:44" ht="12.75">
      <c r="AB2014" s="1"/>
      <c r="AC2014" s="1"/>
      <c r="AD2014" s="1"/>
      <c r="AF2014" s="1"/>
      <c r="AG2014" s="1"/>
      <c r="AH2014" s="1"/>
      <c r="AI2014" s="1"/>
      <c r="AJ2014" s="1"/>
      <c r="AK2014" s="1"/>
      <c r="AN2014" s="1"/>
      <c r="AO2014" s="1"/>
      <c r="AP2014" s="1"/>
      <c r="AQ2014" s="1"/>
      <c r="AR2014" s="1"/>
    </row>
    <row r="2015" spans="28:44" ht="12.75">
      <c r="AB2015" s="1"/>
      <c r="AC2015" s="1"/>
      <c r="AD2015" s="1"/>
      <c r="AF2015" s="1"/>
      <c r="AG2015" s="1"/>
      <c r="AH2015" s="1"/>
      <c r="AI2015" s="1"/>
      <c r="AJ2015" s="1"/>
      <c r="AK2015" s="1"/>
      <c r="AN2015" s="1"/>
      <c r="AO2015" s="1"/>
      <c r="AP2015" s="1"/>
      <c r="AQ2015" s="1"/>
      <c r="AR2015" s="1"/>
    </row>
    <row r="2016" spans="28:44" ht="12.75">
      <c r="AB2016" s="1"/>
      <c r="AC2016" s="1"/>
      <c r="AD2016" s="1"/>
      <c r="AF2016" s="1"/>
      <c r="AG2016" s="1"/>
      <c r="AH2016" s="1"/>
      <c r="AI2016" s="1"/>
      <c r="AJ2016" s="1"/>
      <c r="AK2016" s="1"/>
      <c r="AN2016" s="1"/>
      <c r="AO2016" s="1"/>
      <c r="AP2016" s="1"/>
      <c r="AQ2016" s="1"/>
      <c r="AR2016" s="1"/>
    </row>
    <row r="2017" spans="28:44" ht="12.75">
      <c r="AB2017" s="1"/>
      <c r="AC2017" s="1"/>
      <c r="AD2017" s="1"/>
      <c r="AF2017" s="1"/>
      <c r="AG2017" s="1"/>
      <c r="AH2017" s="1"/>
      <c r="AI2017" s="1"/>
      <c r="AJ2017" s="1"/>
      <c r="AK2017" s="1"/>
      <c r="AN2017" s="1"/>
      <c r="AO2017" s="1"/>
      <c r="AP2017" s="1"/>
      <c r="AQ2017" s="1"/>
      <c r="AR2017" s="1"/>
    </row>
    <row r="2018" spans="28:44" ht="12.75">
      <c r="AB2018" s="1"/>
      <c r="AC2018" s="1"/>
      <c r="AD2018" s="1"/>
      <c r="AF2018" s="1"/>
      <c r="AG2018" s="1"/>
      <c r="AH2018" s="1"/>
      <c r="AI2018" s="1"/>
      <c r="AJ2018" s="1"/>
      <c r="AK2018" s="1"/>
      <c r="AN2018" s="1"/>
      <c r="AO2018" s="1"/>
      <c r="AP2018" s="1"/>
      <c r="AQ2018" s="1"/>
      <c r="AR2018" s="1"/>
    </row>
    <row r="2019" spans="28:44" ht="12.75">
      <c r="AB2019" s="1"/>
      <c r="AC2019" s="1"/>
      <c r="AD2019" s="1"/>
      <c r="AF2019" s="1"/>
      <c r="AG2019" s="1"/>
      <c r="AH2019" s="1"/>
      <c r="AI2019" s="1"/>
      <c r="AJ2019" s="1"/>
      <c r="AK2019" s="1"/>
      <c r="AN2019" s="1"/>
      <c r="AO2019" s="1"/>
      <c r="AP2019" s="1"/>
      <c r="AQ2019" s="1"/>
      <c r="AR2019" s="1"/>
    </row>
    <row r="2020" spans="28:44" ht="12.75">
      <c r="AB2020" s="1"/>
      <c r="AC2020" s="1"/>
      <c r="AD2020" s="1"/>
      <c r="AF2020" s="1"/>
      <c r="AG2020" s="1"/>
      <c r="AH2020" s="1"/>
      <c r="AI2020" s="1"/>
      <c r="AJ2020" s="1"/>
      <c r="AK2020" s="1"/>
      <c r="AN2020" s="1"/>
      <c r="AO2020" s="1"/>
      <c r="AP2020" s="1"/>
      <c r="AQ2020" s="1"/>
      <c r="AR2020" s="1"/>
    </row>
    <row r="2021" spans="28:44" ht="12.75">
      <c r="AB2021" s="1"/>
      <c r="AC2021" s="1"/>
      <c r="AD2021" s="1"/>
      <c r="AF2021" s="1"/>
      <c r="AG2021" s="1"/>
      <c r="AH2021" s="1"/>
      <c r="AI2021" s="1"/>
      <c r="AJ2021" s="1"/>
      <c r="AK2021" s="1"/>
      <c r="AN2021" s="1"/>
      <c r="AO2021" s="1"/>
      <c r="AP2021" s="1"/>
      <c r="AQ2021" s="1"/>
      <c r="AR2021" s="1"/>
    </row>
    <row r="2022" spans="28:44" ht="12.75">
      <c r="AB2022" s="1"/>
      <c r="AC2022" s="1"/>
      <c r="AD2022" s="1"/>
      <c r="AF2022" s="1"/>
      <c r="AG2022" s="1"/>
      <c r="AH2022" s="1"/>
      <c r="AI2022" s="1"/>
      <c r="AJ2022" s="1"/>
      <c r="AK2022" s="1"/>
      <c r="AN2022" s="1"/>
      <c r="AO2022" s="1"/>
      <c r="AP2022" s="1"/>
      <c r="AQ2022" s="1"/>
      <c r="AR2022" s="1"/>
    </row>
    <row r="2023" spans="28:44" ht="12.75">
      <c r="AB2023" s="1"/>
      <c r="AC2023" s="1"/>
      <c r="AD2023" s="1"/>
      <c r="AF2023" s="1"/>
      <c r="AG2023" s="1"/>
      <c r="AH2023" s="1"/>
      <c r="AI2023" s="1"/>
      <c r="AJ2023" s="1"/>
      <c r="AK2023" s="1"/>
      <c r="AN2023" s="1"/>
      <c r="AO2023" s="1"/>
      <c r="AP2023" s="1"/>
      <c r="AQ2023" s="1"/>
      <c r="AR2023" s="1"/>
    </row>
    <row r="2024" spans="28:44" ht="12.75">
      <c r="AB2024" s="1"/>
      <c r="AC2024" s="1"/>
      <c r="AD2024" s="1"/>
      <c r="AF2024" s="1"/>
      <c r="AG2024" s="1"/>
      <c r="AH2024" s="1"/>
      <c r="AI2024" s="1"/>
      <c r="AJ2024" s="1"/>
      <c r="AK2024" s="1"/>
      <c r="AN2024" s="1"/>
      <c r="AO2024" s="1"/>
      <c r="AP2024" s="1"/>
      <c r="AQ2024" s="1"/>
      <c r="AR2024" s="1"/>
    </row>
    <row r="2025" spans="28:44" ht="12.75">
      <c r="AB2025" s="1"/>
      <c r="AC2025" s="1"/>
      <c r="AD2025" s="1"/>
      <c r="AF2025" s="1"/>
      <c r="AG2025" s="1"/>
      <c r="AH2025" s="1"/>
      <c r="AI2025" s="1"/>
      <c r="AJ2025" s="1"/>
      <c r="AK2025" s="1"/>
      <c r="AN2025" s="1"/>
      <c r="AO2025" s="1"/>
      <c r="AP2025" s="1"/>
      <c r="AQ2025" s="1"/>
      <c r="AR2025" s="1"/>
    </row>
    <row r="2026" spans="28:44" ht="12.75">
      <c r="AB2026" s="1"/>
      <c r="AC2026" s="1"/>
      <c r="AD2026" s="1"/>
      <c r="AF2026" s="1"/>
      <c r="AG2026" s="1"/>
      <c r="AH2026" s="1"/>
      <c r="AI2026" s="1"/>
      <c r="AJ2026" s="1"/>
      <c r="AK2026" s="1"/>
      <c r="AN2026" s="1"/>
      <c r="AO2026" s="1"/>
      <c r="AP2026" s="1"/>
      <c r="AQ2026" s="1"/>
      <c r="AR2026" s="1"/>
    </row>
    <row r="2027" spans="28:44" ht="12.75">
      <c r="AB2027" s="1"/>
      <c r="AC2027" s="1"/>
      <c r="AD2027" s="1"/>
      <c r="AF2027" s="1"/>
      <c r="AG2027" s="1"/>
      <c r="AH2027" s="1"/>
      <c r="AI2027" s="1"/>
      <c r="AJ2027" s="1"/>
      <c r="AK2027" s="1"/>
      <c r="AN2027" s="1"/>
      <c r="AO2027" s="1"/>
      <c r="AP2027" s="1"/>
      <c r="AQ2027" s="1"/>
      <c r="AR2027" s="1"/>
    </row>
    <row r="2028" spans="28:44" ht="12.75">
      <c r="AB2028" s="1"/>
      <c r="AC2028" s="1"/>
      <c r="AD2028" s="1"/>
      <c r="AF2028" s="1"/>
      <c r="AG2028" s="1"/>
      <c r="AH2028" s="1"/>
      <c r="AI2028" s="1"/>
      <c r="AJ2028" s="1"/>
      <c r="AK2028" s="1"/>
      <c r="AN2028" s="1"/>
      <c r="AO2028" s="1"/>
      <c r="AP2028" s="1"/>
      <c r="AQ2028" s="1"/>
      <c r="AR2028" s="1"/>
    </row>
    <row r="2029" spans="28:44" ht="12.75">
      <c r="AB2029" s="1"/>
      <c r="AC2029" s="1"/>
      <c r="AD2029" s="1"/>
      <c r="AF2029" s="1"/>
      <c r="AG2029" s="1"/>
      <c r="AH2029" s="1"/>
      <c r="AI2029" s="1"/>
      <c r="AJ2029" s="1"/>
      <c r="AK2029" s="1"/>
      <c r="AN2029" s="1"/>
      <c r="AO2029" s="1"/>
      <c r="AP2029" s="1"/>
      <c r="AQ2029" s="1"/>
      <c r="AR2029" s="1"/>
    </row>
    <row r="2030" spans="28:44" ht="12.75">
      <c r="AB2030" s="1"/>
      <c r="AC2030" s="1"/>
      <c r="AD2030" s="1"/>
      <c r="AF2030" s="1"/>
      <c r="AG2030" s="1"/>
      <c r="AH2030" s="1"/>
      <c r="AI2030" s="1"/>
      <c r="AJ2030" s="1"/>
      <c r="AK2030" s="1"/>
      <c r="AN2030" s="1"/>
      <c r="AO2030" s="1"/>
      <c r="AP2030" s="1"/>
      <c r="AQ2030" s="1"/>
      <c r="AR2030" s="1"/>
    </row>
    <row r="2031" spans="28:44" ht="12.75">
      <c r="AB2031" s="1"/>
      <c r="AC2031" s="1"/>
      <c r="AD2031" s="1"/>
      <c r="AF2031" s="1"/>
      <c r="AG2031" s="1"/>
      <c r="AH2031" s="1"/>
      <c r="AI2031" s="1"/>
      <c r="AJ2031" s="1"/>
      <c r="AK2031" s="1"/>
      <c r="AN2031" s="1"/>
      <c r="AO2031" s="1"/>
      <c r="AP2031" s="1"/>
      <c r="AQ2031" s="1"/>
      <c r="AR2031" s="1"/>
    </row>
    <row r="2032" spans="28:44" ht="12.75">
      <c r="AB2032" s="1"/>
      <c r="AC2032" s="1"/>
      <c r="AD2032" s="1"/>
      <c r="AF2032" s="1"/>
      <c r="AG2032" s="1"/>
      <c r="AH2032" s="1"/>
      <c r="AI2032" s="1"/>
      <c r="AJ2032" s="1"/>
      <c r="AK2032" s="1"/>
      <c r="AN2032" s="1"/>
      <c r="AO2032" s="1"/>
      <c r="AP2032" s="1"/>
      <c r="AQ2032" s="1"/>
      <c r="AR2032" s="1"/>
    </row>
    <row r="2033" spans="28:44" ht="12.75">
      <c r="AB2033" s="1"/>
      <c r="AC2033" s="1"/>
      <c r="AD2033" s="1"/>
      <c r="AF2033" s="1"/>
      <c r="AG2033" s="1"/>
      <c r="AH2033" s="1"/>
      <c r="AI2033" s="1"/>
      <c r="AJ2033" s="1"/>
      <c r="AK2033" s="1"/>
      <c r="AN2033" s="1"/>
      <c r="AO2033" s="1"/>
      <c r="AP2033" s="1"/>
      <c r="AQ2033" s="1"/>
      <c r="AR2033" s="1"/>
    </row>
    <row r="2034" spans="28:44" ht="12.75">
      <c r="AB2034" s="1"/>
      <c r="AC2034" s="1"/>
      <c r="AD2034" s="1"/>
      <c r="AF2034" s="1"/>
      <c r="AG2034" s="1"/>
      <c r="AH2034" s="1"/>
      <c r="AI2034" s="1"/>
      <c r="AJ2034" s="1"/>
      <c r="AK2034" s="1"/>
      <c r="AN2034" s="1"/>
      <c r="AO2034" s="1"/>
      <c r="AP2034" s="1"/>
      <c r="AQ2034" s="1"/>
      <c r="AR2034" s="1"/>
    </row>
    <row r="2035" spans="28:44" ht="12.75">
      <c r="AB2035" s="1"/>
      <c r="AC2035" s="1"/>
      <c r="AD2035" s="1"/>
      <c r="AF2035" s="1"/>
      <c r="AG2035" s="1"/>
      <c r="AH2035" s="1"/>
      <c r="AI2035" s="1"/>
      <c r="AJ2035" s="1"/>
      <c r="AK2035" s="1"/>
      <c r="AN2035" s="1"/>
      <c r="AO2035" s="1"/>
      <c r="AP2035" s="1"/>
      <c r="AQ2035" s="1"/>
      <c r="AR2035" s="1"/>
    </row>
    <row r="2036" spans="28:44" ht="12.75">
      <c r="AB2036" s="1"/>
      <c r="AC2036" s="1"/>
      <c r="AD2036" s="1"/>
      <c r="AF2036" s="1"/>
      <c r="AG2036" s="1"/>
      <c r="AH2036" s="1"/>
      <c r="AI2036" s="1"/>
      <c r="AJ2036" s="1"/>
      <c r="AK2036" s="1"/>
      <c r="AN2036" s="1"/>
      <c r="AO2036" s="1"/>
      <c r="AP2036" s="1"/>
      <c r="AQ2036" s="1"/>
      <c r="AR2036" s="1"/>
    </row>
    <row r="2037" spans="28:44" ht="12.75">
      <c r="AB2037" s="1"/>
      <c r="AC2037" s="1"/>
      <c r="AD2037" s="1"/>
      <c r="AF2037" s="1"/>
      <c r="AG2037" s="1"/>
      <c r="AH2037" s="1"/>
      <c r="AI2037" s="1"/>
      <c r="AJ2037" s="1"/>
      <c r="AK2037" s="1"/>
      <c r="AN2037" s="1"/>
      <c r="AO2037" s="1"/>
      <c r="AP2037" s="1"/>
      <c r="AQ2037" s="1"/>
      <c r="AR2037" s="1"/>
    </row>
    <row r="2038" spans="28:44" ht="12.75">
      <c r="AB2038" s="1"/>
      <c r="AC2038" s="1"/>
      <c r="AD2038" s="1"/>
      <c r="AF2038" s="1"/>
      <c r="AG2038" s="1"/>
      <c r="AH2038" s="1"/>
      <c r="AI2038" s="1"/>
      <c r="AJ2038" s="1"/>
      <c r="AK2038" s="1"/>
      <c r="AN2038" s="1"/>
      <c r="AO2038" s="1"/>
      <c r="AP2038" s="1"/>
      <c r="AQ2038" s="1"/>
      <c r="AR2038" s="1"/>
    </row>
    <row r="2039" spans="28:44" ht="12.75">
      <c r="AB2039" s="1"/>
      <c r="AC2039" s="1"/>
      <c r="AD2039" s="1"/>
      <c r="AF2039" s="1"/>
      <c r="AG2039" s="1"/>
      <c r="AH2039" s="1"/>
      <c r="AI2039" s="1"/>
      <c r="AJ2039" s="1"/>
      <c r="AK2039" s="1"/>
      <c r="AN2039" s="1"/>
      <c r="AO2039" s="1"/>
      <c r="AP2039" s="1"/>
      <c r="AQ2039" s="1"/>
      <c r="AR2039" s="1"/>
    </row>
    <row r="2040" spans="28:44" ht="12.75">
      <c r="AB2040" s="1"/>
      <c r="AC2040" s="1"/>
      <c r="AD2040" s="1"/>
      <c r="AF2040" s="1"/>
      <c r="AG2040" s="1"/>
      <c r="AH2040" s="1"/>
      <c r="AI2040" s="1"/>
      <c r="AJ2040" s="1"/>
      <c r="AK2040" s="1"/>
      <c r="AN2040" s="1"/>
      <c r="AO2040" s="1"/>
      <c r="AP2040" s="1"/>
      <c r="AQ2040" s="1"/>
      <c r="AR2040" s="1"/>
    </row>
    <row r="2041" spans="28:44" ht="12.75">
      <c r="AB2041" s="1"/>
      <c r="AC2041" s="1"/>
      <c r="AD2041" s="1"/>
      <c r="AF2041" s="1"/>
      <c r="AG2041" s="1"/>
      <c r="AH2041" s="1"/>
      <c r="AI2041" s="1"/>
      <c r="AJ2041" s="1"/>
      <c r="AK2041" s="1"/>
      <c r="AN2041" s="1"/>
      <c r="AO2041" s="1"/>
      <c r="AP2041" s="1"/>
      <c r="AQ2041" s="1"/>
      <c r="AR2041" s="1"/>
    </row>
    <row r="2042" spans="28:44" ht="12.75">
      <c r="AB2042" s="1"/>
      <c r="AC2042" s="1"/>
      <c r="AD2042" s="1"/>
      <c r="AF2042" s="1"/>
      <c r="AG2042" s="1"/>
      <c r="AH2042" s="1"/>
      <c r="AI2042" s="1"/>
      <c r="AJ2042" s="1"/>
      <c r="AK2042" s="1"/>
      <c r="AN2042" s="1"/>
      <c r="AO2042" s="1"/>
      <c r="AP2042" s="1"/>
      <c r="AQ2042" s="1"/>
      <c r="AR2042" s="1"/>
    </row>
    <row r="2043" spans="28:44" ht="12.75">
      <c r="AB2043" s="1"/>
      <c r="AC2043" s="1"/>
      <c r="AD2043" s="1"/>
      <c r="AF2043" s="1"/>
      <c r="AG2043" s="1"/>
      <c r="AH2043" s="1"/>
      <c r="AI2043" s="1"/>
      <c r="AJ2043" s="1"/>
      <c r="AK2043" s="1"/>
      <c r="AN2043" s="1"/>
      <c r="AO2043" s="1"/>
      <c r="AP2043" s="1"/>
      <c r="AQ2043" s="1"/>
      <c r="AR2043" s="1"/>
    </row>
    <row r="2044" spans="28:44" ht="12.75">
      <c r="AB2044" s="1"/>
      <c r="AC2044" s="1"/>
      <c r="AD2044" s="1"/>
      <c r="AF2044" s="1"/>
      <c r="AG2044" s="1"/>
      <c r="AH2044" s="1"/>
      <c r="AI2044" s="1"/>
      <c r="AJ2044" s="1"/>
      <c r="AK2044" s="1"/>
      <c r="AN2044" s="1"/>
      <c r="AO2044" s="1"/>
      <c r="AP2044" s="1"/>
      <c r="AQ2044" s="1"/>
      <c r="AR2044" s="1"/>
    </row>
    <row r="2045" spans="28:44" ht="12.75">
      <c r="AB2045" s="1"/>
      <c r="AC2045" s="1"/>
      <c r="AD2045" s="1"/>
      <c r="AF2045" s="1"/>
      <c r="AG2045" s="1"/>
      <c r="AH2045" s="1"/>
      <c r="AI2045" s="1"/>
      <c r="AJ2045" s="1"/>
      <c r="AK2045" s="1"/>
      <c r="AN2045" s="1"/>
      <c r="AO2045" s="1"/>
      <c r="AP2045" s="1"/>
      <c r="AQ2045" s="1"/>
      <c r="AR2045" s="1"/>
    </row>
    <row r="2046" spans="28:44" ht="12.75">
      <c r="AB2046" s="1"/>
      <c r="AC2046" s="1"/>
      <c r="AD2046" s="1"/>
      <c r="AF2046" s="1"/>
      <c r="AG2046" s="1"/>
      <c r="AH2046" s="1"/>
      <c r="AI2046" s="1"/>
      <c r="AJ2046" s="1"/>
      <c r="AK2046" s="1"/>
      <c r="AN2046" s="1"/>
      <c r="AO2046" s="1"/>
      <c r="AP2046" s="1"/>
      <c r="AQ2046" s="1"/>
      <c r="AR2046" s="1"/>
    </row>
    <row r="2047" spans="28:44" ht="12.75">
      <c r="AB2047" s="1"/>
      <c r="AC2047" s="1"/>
      <c r="AD2047" s="1"/>
      <c r="AF2047" s="1"/>
      <c r="AG2047" s="1"/>
      <c r="AH2047" s="1"/>
      <c r="AI2047" s="1"/>
      <c r="AJ2047" s="1"/>
      <c r="AK2047" s="1"/>
      <c r="AN2047" s="1"/>
      <c r="AO2047" s="1"/>
      <c r="AP2047" s="1"/>
      <c r="AQ2047" s="1"/>
      <c r="AR2047" s="1"/>
    </row>
    <row r="2048" spans="28:44" ht="12.75">
      <c r="AB2048" s="1"/>
      <c r="AC2048" s="1"/>
      <c r="AD2048" s="1"/>
      <c r="AF2048" s="1"/>
      <c r="AG2048" s="1"/>
      <c r="AH2048" s="1"/>
      <c r="AI2048" s="1"/>
      <c r="AJ2048" s="1"/>
      <c r="AK2048" s="1"/>
      <c r="AN2048" s="1"/>
      <c r="AO2048" s="1"/>
      <c r="AP2048" s="1"/>
      <c r="AQ2048" s="1"/>
      <c r="AR2048" s="1"/>
    </row>
    <row r="2049" spans="28:44" ht="12.75">
      <c r="AB2049" s="1"/>
      <c r="AC2049" s="1"/>
      <c r="AD2049" s="1"/>
      <c r="AF2049" s="1"/>
      <c r="AG2049" s="1"/>
      <c r="AH2049" s="1"/>
      <c r="AI2049" s="1"/>
      <c r="AJ2049" s="1"/>
      <c r="AK2049" s="1"/>
      <c r="AN2049" s="1"/>
      <c r="AO2049" s="1"/>
      <c r="AP2049" s="1"/>
      <c r="AQ2049" s="1"/>
      <c r="AR2049" s="1"/>
    </row>
    <row r="2050" spans="28:44" ht="12.75">
      <c r="AB2050" s="1"/>
      <c r="AC2050" s="1"/>
      <c r="AD2050" s="1"/>
      <c r="AF2050" s="1"/>
      <c r="AG2050" s="1"/>
      <c r="AH2050" s="1"/>
      <c r="AI2050" s="1"/>
      <c r="AJ2050" s="1"/>
      <c r="AK2050" s="1"/>
      <c r="AN2050" s="1"/>
      <c r="AO2050" s="1"/>
      <c r="AP2050" s="1"/>
      <c r="AQ2050" s="1"/>
      <c r="AR2050" s="1"/>
    </row>
    <row r="2051" spans="28:44" ht="12.75">
      <c r="AB2051" s="1"/>
      <c r="AC2051" s="1"/>
      <c r="AD2051" s="1"/>
      <c r="AF2051" s="1"/>
      <c r="AG2051" s="1"/>
      <c r="AH2051" s="1"/>
      <c r="AI2051" s="1"/>
      <c r="AJ2051" s="1"/>
      <c r="AK2051" s="1"/>
      <c r="AN2051" s="1"/>
      <c r="AO2051" s="1"/>
      <c r="AP2051" s="1"/>
      <c r="AQ2051" s="1"/>
      <c r="AR2051" s="1"/>
    </row>
    <row r="2052" spans="28:44" ht="12.75">
      <c r="AB2052" s="1"/>
      <c r="AC2052" s="1"/>
      <c r="AD2052" s="1"/>
      <c r="AF2052" s="1"/>
      <c r="AG2052" s="1"/>
      <c r="AH2052" s="1"/>
      <c r="AI2052" s="1"/>
      <c r="AJ2052" s="1"/>
      <c r="AK2052" s="1"/>
      <c r="AN2052" s="1"/>
      <c r="AO2052" s="1"/>
      <c r="AP2052" s="1"/>
      <c r="AQ2052" s="1"/>
      <c r="AR2052" s="1"/>
    </row>
    <row r="2053" spans="28:44" ht="12.75">
      <c r="AB2053" s="1"/>
      <c r="AC2053" s="1"/>
      <c r="AD2053" s="1"/>
      <c r="AF2053" s="1"/>
      <c r="AG2053" s="1"/>
      <c r="AH2053" s="1"/>
      <c r="AI2053" s="1"/>
      <c r="AJ2053" s="1"/>
      <c r="AK2053" s="1"/>
      <c r="AN2053" s="1"/>
      <c r="AO2053" s="1"/>
      <c r="AP2053" s="1"/>
      <c r="AQ2053" s="1"/>
      <c r="AR2053" s="1"/>
    </row>
    <row r="2054" spans="28:44" ht="12.75">
      <c r="AB2054" s="1"/>
      <c r="AC2054" s="1"/>
      <c r="AD2054" s="1"/>
      <c r="AF2054" s="1"/>
      <c r="AG2054" s="1"/>
      <c r="AH2054" s="1"/>
      <c r="AI2054" s="1"/>
      <c r="AJ2054" s="1"/>
      <c r="AK2054" s="1"/>
      <c r="AN2054" s="1"/>
      <c r="AO2054" s="1"/>
      <c r="AP2054" s="1"/>
      <c r="AQ2054" s="1"/>
      <c r="AR2054" s="1"/>
    </row>
    <row r="2055" spans="28:44" ht="12.75">
      <c r="AB2055" s="1"/>
      <c r="AC2055" s="1"/>
      <c r="AD2055" s="1"/>
      <c r="AF2055" s="1"/>
      <c r="AG2055" s="1"/>
      <c r="AH2055" s="1"/>
      <c r="AI2055" s="1"/>
      <c r="AJ2055" s="1"/>
      <c r="AK2055" s="1"/>
      <c r="AN2055" s="1"/>
      <c r="AO2055" s="1"/>
      <c r="AP2055" s="1"/>
      <c r="AQ2055" s="1"/>
      <c r="AR2055" s="1"/>
    </row>
    <row r="2056" spans="28:44" ht="12.75">
      <c r="AB2056" s="1"/>
      <c r="AC2056" s="1"/>
      <c r="AD2056" s="1"/>
      <c r="AF2056" s="1"/>
      <c r="AG2056" s="1"/>
      <c r="AH2056" s="1"/>
      <c r="AI2056" s="1"/>
      <c r="AJ2056" s="1"/>
      <c r="AK2056" s="1"/>
      <c r="AN2056" s="1"/>
      <c r="AO2056" s="1"/>
      <c r="AP2056" s="1"/>
      <c r="AQ2056" s="1"/>
      <c r="AR2056" s="1"/>
    </row>
    <row r="2057" spans="28:44" ht="12.75">
      <c r="AB2057" s="1"/>
      <c r="AC2057" s="1"/>
      <c r="AD2057" s="1"/>
      <c r="AF2057" s="1"/>
      <c r="AG2057" s="1"/>
      <c r="AH2057" s="1"/>
      <c r="AI2057" s="1"/>
      <c r="AJ2057" s="1"/>
      <c r="AK2057" s="1"/>
      <c r="AN2057" s="1"/>
      <c r="AO2057" s="1"/>
      <c r="AP2057" s="1"/>
      <c r="AQ2057" s="1"/>
      <c r="AR2057" s="1"/>
    </row>
    <row r="2058" spans="28:44" ht="12.75">
      <c r="AB2058" s="1"/>
      <c r="AC2058" s="1"/>
      <c r="AD2058" s="1"/>
      <c r="AF2058" s="1"/>
      <c r="AG2058" s="1"/>
      <c r="AH2058" s="1"/>
      <c r="AI2058" s="1"/>
      <c r="AJ2058" s="1"/>
      <c r="AK2058" s="1"/>
      <c r="AN2058" s="1"/>
      <c r="AO2058" s="1"/>
      <c r="AP2058" s="1"/>
      <c r="AQ2058" s="1"/>
      <c r="AR2058" s="1"/>
    </row>
    <row r="2059" spans="28:44" ht="12.75">
      <c r="AB2059" s="1"/>
      <c r="AC2059" s="1"/>
      <c r="AD2059" s="1"/>
      <c r="AF2059" s="1"/>
      <c r="AG2059" s="1"/>
      <c r="AH2059" s="1"/>
      <c r="AI2059" s="1"/>
      <c r="AJ2059" s="1"/>
      <c r="AK2059" s="1"/>
      <c r="AN2059" s="1"/>
      <c r="AO2059" s="1"/>
      <c r="AP2059" s="1"/>
      <c r="AQ2059" s="1"/>
      <c r="AR2059" s="1"/>
    </row>
    <row r="2060" spans="28:44" ht="12.75">
      <c r="AB2060" s="1"/>
      <c r="AC2060" s="1"/>
      <c r="AD2060" s="1"/>
      <c r="AF2060" s="1"/>
      <c r="AG2060" s="1"/>
      <c r="AH2060" s="1"/>
      <c r="AI2060" s="1"/>
      <c r="AJ2060" s="1"/>
      <c r="AK2060" s="1"/>
      <c r="AN2060" s="1"/>
      <c r="AO2060" s="1"/>
      <c r="AP2060" s="1"/>
      <c r="AQ2060" s="1"/>
      <c r="AR2060" s="1"/>
    </row>
    <row r="2061" spans="28:44" ht="12.75">
      <c r="AB2061" s="1"/>
      <c r="AC2061" s="1"/>
      <c r="AD2061" s="1"/>
      <c r="AF2061" s="1"/>
      <c r="AG2061" s="1"/>
      <c r="AH2061" s="1"/>
      <c r="AI2061" s="1"/>
      <c r="AJ2061" s="1"/>
      <c r="AK2061" s="1"/>
      <c r="AN2061" s="1"/>
      <c r="AO2061" s="1"/>
      <c r="AP2061" s="1"/>
      <c r="AQ2061" s="1"/>
      <c r="AR2061" s="1"/>
    </row>
    <row r="2062" spans="28:44" ht="12.75">
      <c r="AB2062" s="1"/>
      <c r="AC2062" s="1"/>
      <c r="AD2062" s="1"/>
      <c r="AF2062" s="1"/>
      <c r="AG2062" s="1"/>
      <c r="AH2062" s="1"/>
      <c r="AI2062" s="1"/>
      <c r="AJ2062" s="1"/>
      <c r="AK2062" s="1"/>
      <c r="AN2062" s="1"/>
      <c r="AO2062" s="1"/>
      <c r="AP2062" s="1"/>
      <c r="AQ2062" s="1"/>
      <c r="AR2062" s="1"/>
    </row>
    <row r="2063" spans="28:44" ht="12.75">
      <c r="AB2063" s="1"/>
      <c r="AC2063" s="1"/>
      <c r="AD2063" s="1"/>
      <c r="AF2063" s="1"/>
      <c r="AG2063" s="1"/>
      <c r="AH2063" s="1"/>
      <c r="AI2063" s="1"/>
      <c r="AJ2063" s="1"/>
      <c r="AK2063" s="1"/>
      <c r="AN2063" s="1"/>
      <c r="AO2063" s="1"/>
      <c r="AP2063" s="1"/>
      <c r="AQ2063" s="1"/>
      <c r="AR2063" s="1"/>
    </row>
    <row r="2064" spans="28:44" ht="12.75">
      <c r="AB2064" s="1"/>
      <c r="AC2064" s="1"/>
      <c r="AD2064" s="1"/>
      <c r="AF2064" s="1"/>
      <c r="AG2064" s="1"/>
      <c r="AH2064" s="1"/>
      <c r="AI2064" s="1"/>
      <c r="AJ2064" s="1"/>
      <c r="AK2064" s="1"/>
      <c r="AN2064" s="1"/>
      <c r="AO2064" s="1"/>
      <c r="AP2064" s="1"/>
      <c r="AQ2064" s="1"/>
      <c r="AR2064" s="1"/>
    </row>
    <row r="2065" spans="28:44" ht="12.75">
      <c r="AB2065" s="1"/>
      <c r="AC2065" s="1"/>
      <c r="AD2065" s="1"/>
      <c r="AF2065" s="1"/>
      <c r="AG2065" s="1"/>
      <c r="AH2065" s="1"/>
      <c r="AI2065" s="1"/>
      <c r="AJ2065" s="1"/>
      <c r="AK2065" s="1"/>
      <c r="AN2065" s="1"/>
      <c r="AO2065" s="1"/>
      <c r="AP2065" s="1"/>
      <c r="AQ2065" s="1"/>
      <c r="AR2065" s="1"/>
    </row>
    <row r="2066" spans="28:44" ht="12.75">
      <c r="AB2066" s="1"/>
      <c r="AC2066" s="1"/>
      <c r="AD2066" s="1"/>
      <c r="AF2066" s="1"/>
      <c r="AG2066" s="1"/>
      <c r="AH2066" s="1"/>
      <c r="AI2066" s="1"/>
      <c r="AJ2066" s="1"/>
      <c r="AK2066" s="1"/>
      <c r="AN2066" s="1"/>
      <c r="AO2066" s="1"/>
      <c r="AP2066" s="1"/>
      <c r="AQ2066" s="1"/>
      <c r="AR2066" s="1"/>
    </row>
    <row r="2067" spans="28:44" ht="12.75">
      <c r="AB2067" s="1"/>
      <c r="AC2067" s="1"/>
      <c r="AD2067" s="1"/>
      <c r="AF2067" s="1"/>
      <c r="AG2067" s="1"/>
      <c r="AH2067" s="1"/>
      <c r="AI2067" s="1"/>
      <c r="AJ2067" s="1"/>
      <c r="AK2067" s="1"/>
      <c r="AN2067" s="1"/>
      <c r="AO2067" s="1"/>
      <c r="AP2067" s="1"/>
      <c r="AQ2067" s="1"/>
      <c r="AR2067" s="1"/>
    </row>
    <row r="2068" spans="28:44" ht="12.75">
      <c r="AB2068" s="1"/>
      <c r="AC2068" s="1"/>
      <c r="AD2068" s="1"/>
      <c r="AF2068" s="1"/>
      <c r="AG2068" s="1"/>
      <c r="AH2068" s="1"/>
      <c r="AI2068" s="1"/>
      <c r="AJ2068" s="1"/>
      <c r="AK2068" s="1"/>
      <c r="AN2068" s="1"/>
      <c r="AO2068" s="1"/>
      <c r="AP2068" s="1"/>
      <c r="AQ2068" s="1"/>
      <c r="AR2068" s="1"/>
    </row>
    <row r="2069" spans="28:44" ht="12.75">
      <c r="AB2069" s="1"/>
      <c r="AC2069" s="1"/>
      <c r="AD2069" s="1"/>
      <c r="AF2069" s="1"/>
      <c r="AG2069" s="1"/>
      <c r="AH2069" s="1"/>
      <c r="AI2069" s="1"/>
      <c r="AJ2069" s="1"/>
      <c r="AK2069" s="1"/>
      <c r="AN2069" s="1"/>
      <c r="AO2069" s="1"/>
      <c r="AP2069" s="1"/>
      <c r="AQ2069" s="1"/>
      <c r="AR2069" s="1"/>
    </row>
    <row r="2070" spans="28:44" ht="12.75">
      <c r="AB2070" s="1"/>
      <c r="AC2070" s="1"/>
      <c r="AD2070" s="1"/>
      <c r="AF2070" s="1"/>
      <c r="AG2070" s="1"/>
      <c r="AH2070" s="1"/>
      <c r="AI2070" s="1"/>
      <c r="AJ2070" s="1"/>
      <c r="AK2070" s="1"/>
      <c r="AN2070" s="1"/>
      <c r="AO2070" s="1"/>
      <c r="AP2070" s="1"/>
      <c r="AQ2070" s="1"/>
      <c r="AR2070" s="1"/>
    </row>
    <row r="2071" spans="28:44" ht="12.75">
      <c r="AB2071" s="1"/>
      <c r="AC2071" s="1"/>
      <c r="AD2071" s="1"/>
      <c r="AF2071" s="1"/>
      <c r="AG2071" s="1"/>
      <c r="AH2071" s="1"/>
      <c r="AI2071" s="1"/>
      <c r="AJ2071" s="1"/>
      <c r="AK2071" s="1"/>
      <c r="AN2071" s="1"/>
      <c r="AO2071" s="1"/>
      <c r="AP2071" s="1"/>
      <c r="AQ2071" s="1"/>
      <c r="AR2071" s="1"/>
    </row>
    <row r="2072" spans="28:44" ht="12.75">
      <c r="AB2072" s="1"/>
      <c r="AC2072" s="1"/>
      <c r="AD2072" s="1"/>
      <c r="AF2072" s="1"/>
      <c r="AG2072" s="1"/>
      <c r="AH2072" s="1"/>
      <c r="AI2072" s="1"/>
      <c r="AJ2072" s="1"/>
      <c r="AK2072" s="1"/>
      <c r="AN2072" s="1"/>
      <c r="AO2072" s="1"/>
      <c r="AP2072" s="1"/>
      <c r="AQ2072" s="1"/>
      <c r="AR2072" s="1"/>
    </row>
    <row r="2073" spans="28:44" ht="12.75">
      <c r="AB2073" s="1"/>
      <c r="AC2073" s="1"/>
      <c r="AD2073" s="1"/>
      <c r="AF2073" s="1"/>
      <c r="AG2073" s="1"/>
      <c r="AH2073" s="1"/>
      <c r="AI2073" s="1"/>
      <c r="AJ2073" s="1"/>
      <c r="AK2073" s="1"/>
      <c r="AN2073" s="1"/>
      <c r="AO2073" s="1"/>
      <c r="AP2073" s="1"/>
      <c r="AQ2073" s="1"/>
      <c r="AR2073" s="1"/>
    </row>
    <row r="2074" spans="28:44" ht="12.75">
      <c r="AB2074" s="1"/>
      <c r="AC2074" s="1"/>
      <c r="AD2074" s="1"/>
      <c r="AF2074" s="1"/>
      <c r="AG2074" s="1"/>
      <c r="AH2074" s="1"/>
      <c r="AI2074" s="1"/>
      <c r="AJ2074" s="1"/>
      <c r="AK2074" s="1"/>
      <c r="AN2074" s="1"/>
      <c r="AO2074" s="1"/>
      <c r="AP2074" s="1"/>
      <c r="AQ2074" s="1"/>
      <c r="AR2074" s="1"/>
    </row>
    <row r="2075" spans="28:44" ht="12.75">
      <c r="AB2075" s="1"/>
      <c r="AC2075" s="1"/>
      <c r="AD2075" s="1"/>
      <c r="AF2075" s="1"/>
      <c r="AG2075" s="1"/>
      <c r="AH2075" s="1"/>
      <c r="AI2075" s="1"/>
      <c r="AJ2075" s="1"/>
      <c r="AK2075" s="1"/>
      <c r="AN2075" s="1"/>
      <c r="AO2075" s="1"/>
      <c r="AP2075" s="1"/>
      <c r="AQ2075" s="1"/>
      <c r="AR2075" s="1"/>
    </row>
    <row r="2076" spans="28:44" ht="12.75">
      <c r="AB2076" s="1"/>
      <c r="AC2076" s="1"/>
      <c r="AD2076" s="1"/>
      <c r="AF2076" s="1"/>
      <c r="AG2076" s="1"/>
      <c r="AH2076" s="1"/>
      <c r="AI2076" s="1"/>
      <c r="AJ2076" s="1"/>
      <c r="AK2076" s="1"/>
      <c r="AN2076" s="1"/>
      <c r="AO2076" s="1"/>
      <c r="AP2076" s="1"/>
      <c r="AQ2076" s="1"/>
      <c r="AR2076" s="1"/>
    </row>
    <row r="2077" spans="28:44" ht="12.75">
      <c r="AB2077" s="1"/>
      <c r="AC2077" s="1"/>
      <c r="AD2077" s="1"/>
      <c r="AF2077" s="1"/>
      <c r="AG2077" s="1"/>
      <c r="AH2077" s="1"/>
      <c r="AI2077" s="1"/>
      <c r="AJ2077" s="1"/>
      <c r="AK2077" s="1"/>
      <c r="AN2077" s="1"/>
      <c r="AO2077" s="1"/>
      <c r="AP2077" s="1"/>
      <c r="AQ2077" s="1"/>
      <c r="AR2077" s="1"/>
    </row>
    <row r="2078" spans="28:44" ht="12.75">
      <c r="AB2078" s="1"/>
      <c r="AC2078" s="1"/>
      <c r="AD2078" s="1"/>
      <c r="AF2078" s="1"/>
      <c r="AG2078" s="1"/>
      <c r="AH2078" s="1"/>
      <c r="AI2078" s="1"/>
      <c r="AJ2078" s="1"/>
      <c r="AK2078" s="1"/>
      <c r="AN2078" s="1"/>
      <c r="AO2078" s="1"/>
      <c r="AP2078" s="1"/>
      <c r="AQ2078" s="1"/>
      <c r="AR2078" s="1"/>
    </row>
    <row r="2079" spans="28:44" ht="12.75">
      <c r="AB2079" s="1"/>
      <c r="AC2079" s="1"/>
      <c r="AD2079" s="1"/>
      <c r="AF2079" s="1"/>
      <c r="AG2079" s="1"/>
      <c r="AH2079" s="1"/>
      <c r="AI2079" s="1"/>
      <c r="AJ2079" s="1"/>
      <c r="AK2079" s="1"/>
      <c r="AN2079" s="1"/>
      <c r="AO2079" s="1"/>
      <c r="AP2079" s="1"/>
      <c r="AQ2079" s="1"/>
      <c r="AR2079" s="1"/>
    </row>
    <row r="2080" spans="28:44" ht="12.75">
      <c r="AB2080" s="1"/>
      <c r="AC2080" s="1"/>
      <c r="AD2080" s="1"/>
      <c r="AF2080" s="1"/>
      <c r="AG2080" s="1"/>
      <c r="AH2080" s="1"/>
      <c r="AI2080" s="1"/>
      <c r="AJ2080" s="1"/>
      <c r="AK2080" s="1"/>
      <c r="AN2080" s="1"/>
      <c r="AO2080" s="1"/>
      <c r="AP2080" s="1"/>
      <c r="AQ2080" s="1"/>
      <c r="AR2080" s="1"/>
    </row>
    <row r="2081" spans="28:44" ht="12.75">
      <c r="AB2081" s="1"/>
      <c r="AC2081" s="1"/>
      <c r="AD2081" s="1"/>
      <c r="AF2081" s="1"/>
      <c r="AG2081" s="1"/>
      <c r="AH2081" s="1"/>
      <c r="AI2081" s="1"/>
      <c r="AJ2081" s="1"/>
      <c r="AK2081" s="1"/>
      <c r="AN2081" s="1"/>
      <c r="AO2081" s="1"/>
      <c r="AP2081" s="1"/>
      <c r="AQ2081" s="1"/>
      <c r="AR2081" s="1"/>
    </row>
    <row r="2082" spans="28:44" ht="12.75">
      <c r="AB2082" s="1"/>
      <c r="AC2082" s="1"/>
      <c r="AD2082" s="1"/>
      <c r="AF2082" s="1"/>
      <c r="AG2082" s="1"/>
      <c r="AH2082" s="1"/>
      <c r="AI2082" s="1"/>
      <c r="AJ2082" s="1"/>
      <c r="AK2082" s="1"/>
      <c r="AN2082" s="1"/>
      <c r="AO2082" s="1"/>
      <c r="AP2082" s="1"/>
      <c r="AQ2082" s="1"/>
      <c r="AR2082" s="1"/>
    </row>
    <row r="2083" spans="28:44" ht="12.75">
      <c r="AB2083" s="1"/>
      <c r="AC2083" s="1"/>
      <c r="AD2083" s="1"/>
      <c r="AF2083" s="1"/>
      <c r="AG2083" s="1"/>
      <c r="AH2083" s="1"/>
      <c r="AI2083" s="1"/>
      <c r="AJ2083" s="1"/>
      <c r="AK2083" s="1"/>
      <c r="AN2083" s="1"/>
      <c r="AO2083" s="1"/>
      <c r="AP2083" s="1"/>
      <c r="AQ2083" s="1"/>
      <c r="AR2083" s="1"/>
    </row>
    <row r="2084" spans="28:44" ht="12.75">
      <c r="AB2084" s="1"/>
      <c r="AC2084" s="1"/>
      <c r="AD2084" s="1"/>
      <c r="AF2084" s="1"/>
      <c r="AG2084" s="1"/>
      <c r="AH2084" s="1"/>
      <c r="AI2084" s="1"/>
      <c r="AJ2084" s="1"/>
      <c r="AK2084" s="1"/>
      <c r="AN2084" s="1"/>
      <c r="AO2084" s="1"/>
      <c r="AP2084" s="1"/>
      <c r="AQ2084" s="1"/>
      <c r="AR2084" s="1"/>
    </row>
    <row r="2085" spans="28:44" ht="12.75">
      <c r="AB2085" s="1"/>
      <c r="AC2085" s="1"/>
      <c r="AD2085" s="1"/>
      <c r="AF2085" s="1"/>
      <c r="AG2085" s="1"/>
      <c r="AH2085" s="1"/>
      <c r="AI2085" s="1"/>
      <c r="AJ2085" s="1"/>
      <c r="AK2085" s="1"/>
      <c r="AN2085" s="1"/>
      <c r="AO2085" s="1"/>
      <c r="AP2085" s="1"/>
      <c r="AQ2085" s="1"/>
      <c r="AR2085" s="1"/>
    </row>
    <row r="2086" spans="28:44" ht="12.75">
      <c r="AB2086" s="1"/>
      <c r="AC2086" s="1"/>
      <c r="AD2086" s="1"/>
      <c r="AF2086" s="1"/>
      <c r="AG2086" s="1"/>
      <c r="AH2086" s="1"/>
      <c r="AI2086" s="1"/>
      <c r="AJ2086" s="1"/>
      <c r="AK2086" s="1"/>
      <c r="AN2086" s="1"/>
      <c r="AO2086" s="1"/>
      <c r="AP2086" s="1"/>
      <c r="AQ2086" s="1"/>
      <c r="AR2086" s="1"/>
    </row>
    <row r="2087" spans="28:44" ht="12.75">
      <c r="AB2087" s="1"/>
      <c r="AC2087" s="1"/>
      <c r="AD2087" s="1"/>
      <c r="AF2087" s="1"/>
      <c r="AG2087" s="1"/>
      <c r="AH2087" s="1"/>
      <c r="AI2087" s="1"/>
      <c r="AJ2087" s="1"/>
      <c r="AK2087" s="1"/>
      <c r="AN2087" s="1"/>
      <c r="AO2087" s="1"/>
      <c r="AP2087" s="1"/>
      <c r="AQ2087" s="1"/>
      <c r="AR2087" s="1"/>
    </row>
    <row r="2088" spans="28:44" ht="12.75">
      <c r="AB2088" s="1"/>
      <c r="AC2088" s="1"/>
      <c r="AD2088" s="1"/>
      <c r="AF2088" s="1"/>
      <c r="AG2088" s="1"/>
      <c r="AH2088" s="1"/>
      <c r="AI2088" s="1"/>
      <c r="AJ2088" s="1"/>
      <c r="AK2088" s="1"/>
      <c r="AN2088" s="1"/>
      <c r="AO2088" s="1"/>
      <c r="AP2088" s="1"/>
      <c r="AQ2088" s="1"/>
      <c r="AR2088" s="1"/>
    </row>
    <row r="2089" spans="28:44" ht="12.75">
      <c r="AB2089" s="1"/>
      <c r="AC2089" s="1"/>
      <c r="AD2089" s="1"/>
      <c r="AF2089" s="1"/>
      <c r="AG2089" s="1"/>
      <c r="AH2089" s="1"/>
      <c r="AI2089" s="1"/>
      <c r="AJ2089" s="1"/>
      <c r="AK2089" s="1"/>
      <c r="AN2089" s="1"/>
      <c r="AO2089" s="1"/>
      <c r="AP2089" s="1"/>
      <c r="AQ2089" s="1"/>
      <c r="AR2089" s="1"/>
    </row>
    <row r="2090" spans="28:44" ht="12.75">
      <c r="AB2090" s="1"/>
      <c r="AC2090" s="1"/>
      <c r="AD2090" s="1"/>
      <c r="AF2090" s="1"/>
      <c r="AG2090" s="1"/>
      <c r="AH2090" s="1"/>
      <c r="AI2090" s="1"/>
      <c r="AJ2090" s="1"/>
      <c r="AK2090" s="1"/>
      <c r="AN2090" s="1"/>
      <c r="AO2090" s="1"/>
      <c r="AP2090" s="1"/>
      <c r="AQ2090" s="1"/>
      <c r="AR2090" s="1"/>
    </row>
    <row r="2091" spans="28:44" ht="12.75">
      <c r="AB2091" s="1"/>
      <c r="AC2091" s="1"/>
      <c r="AD2091" s="1"/>
      <c r="AF2091" s="1"/>
      <c r="AG2091" s="1"/>
      <c r="AH2091" s="1"/>
      <c r="AI2091" s="1"/>
      <c r="AJ2091" s="1"/>
      <c r="AK2091" s="1"/>
      <c r="AN2091" s="1"/>
      <c r="AO2091" s="1"/>
      <c r="AP2091" s="1"/>
      <c r="AQ2091" s="1"/>
      <c r="AR2091" s="1"/>
    </row>
    <row r="2092" spans="28:44" ht="12.75">
      <c r="AB2092" s="1"/>
      <c r="AC2092" s="1"/>
      <c r="AD2092" s="1"/>
      <c r="AF2092" s="1"/>
      <c r="AG2092" s="1"/>
      <c r="AH2092" s="1"/>
      <c r="AI2092" s="1"/>
      <c r="AJ2092" s="1"/>
      <c r="AK2092" s="1"/>
      <c r="AN2092" s="1"/>
      <c r="AO2092" s="1"/>
      <c r="AP2092" s="1"/>
      <c r="AQ2092" s="1"/>
      <c r="AR2092" s="1"/>
    </row>
    <row r="2093" spans="28:44" ht="12.75">
      <c r="AB2093" s="1"/>
      <c r="AC2093" s="1"/>
      <c r="AD2093" s="1"/>
      <c r="AF2093" s="1"/>
      <c r="AG2093" s="1"/>
      <c r="AH2093" s="1"/>
      <c r="AI2093" s="1"/>
      <c r="AJ2093" s="1"/>
      <c r="AK2093" s="1"/>
      <c r="AN2093" s="1"/>
      <c r="AO2093" s="1"/>
      <c r="AP2093" s="1"/>
      <c r="AQ2093" s="1"/>
      <c r="AR2093" s="1"/>
    </row>
    <row r="2094" spans="28:44" ht="12.75">
      <c r="AB2094" s="1"/>
      <c r="AC2094" s="1"/>
      <c r="AD2094" s="1"/>
      <c r="AF2094" s="1"/>
      <c r="AG2094" s="1"/>
      <c r="AH2094" s="1"/>
      <c r="AI2094" s="1"/>
      <c r="AJ2094" s="1"/>
      <c r="AK2094" s="1"/>
      <c r="AN2094" s="1"/>
      <c r="AO2094" s="1"/>
      <c r="AP2094" s="1"/>
      <c r="AQ2094" s="1"/>
      <c r="AR2094" s="1"/>
    </row>
    <row r="2095" spans="28:44" ht="12.75">
      <c r="AB2095" s="1"/>
      <c r="AC2095" s="1"/>
      <c r="AD2095" s="1"/>
      <c r="AF2095" s="1"/>
      <c r="AG2095" s="1"/>
      <c r="AH2095" s="1"/>
      <c r="AI2095" s="1"/>
      <c r="AJ2095" s="1"/>
      <c r="AK2095" s="1"/>
      <c r="AN2095" s="1"/>
      <c r="AO2095" s="1"/>
      <c r="AP2095" s="1"/>
      <c r="AQ2095" s="1"/>
      <c r="AR2095" s="1"/>
    </row>
    <row r="2096" spans="28:44" ht="12.75">
      <c r="AB2096" s="1"/>
      <c r="AC2096" s="1"/>
      <c r="AD2096" s="1"/>
      <c r="AF2096" s="1"/>
      <c r="AG2096" s="1"/>
      <c r="AH2096" s="1"/>
      <c r="AI2096" s="1"/>
      <c r="AJ2096" s="1"/>
      <c r="AK2096" s="1"/>
      <c r="AN2096" s="1"/>
      <c r="AO2096" s="1"/>
      <c r="AP2096" s="1"/>
      <c r="AQ2096" s="1"/>
      <c r="AR2096" s="1"/>
    </row>
    <row r="2097" spans="28:44" ht="12.75">
      <c r="AB2097" s="1"/>
      <c r="AC2097" s="1"/>
      <c r="AD2097" s="1"/>
      <c r="AF2097" s="1"/>
      <c r="AG2097" s="1"/>
      <c r="AH2097" s="1"/>
      <c r="AI2097" s="1"/>
      <c r="AJ2097" s="1"/>
      <c r="AK2097" s="1"/>
      <c r="AN2097" s="1"/>
      <c r="AO2097" s="1"/>
      <c r="AP2097" s="1"/>
      <c r="AQ2097" s="1"/>
      <c r="AR2097" s="1"/>
    </row>
    <row r="2098" spans="28:44" ht="12.75">
      <c r="AB2098" s="1"/>
      <c r="AC2098" s="1"/>
      <c r="AD2098" s="1"/>
      <c r="AF2098" s="1"/>
      <c r="AG2098" s="1"/>
      <c r="AH2098" s="1"/>
      <c r="AI2098" s="1"/>
      <c r="AJ2098" s="1"/>
      <c r="AK2098" s="1"/>
      <c r="AN2098" s="1"/>
      <c r="AO2098" s="1"/>
      <c r="AP2098" s="1"/>
      <c r="AQ2098" s="1"/>
      <c r="AR2098" s="1"/>
    </row>
    <row r="2099" spans="28:44" ht="12.75">
      <c r="AB2099" s="1"/>
      <c r="AC2099" s="1"/>
      <c r="AD2099" s="1"/>
      <c r="AF2099" s="1"/>
      <c r="AG2099" s="1"/>
      <c r="AH2099" s="1"/>
      <c r="AI2099" s="1"/>
      <c r="AJ2099" s="1"/>
      <c r="AK2099" s="1"/>
      <c r="AN2099" s="1"/>
      <c r="AO2099" s="1"/>
      <c r="AP2099" s="1"/>
      <c r="AQ2099" s="1"/>
      <c r="AR2099" s="1"/>
    </row>
    <row r="2100" spans="28:44" ht="12.75">
      <c r="AB2100" s="1"/>
      <c r="AC2100" s="1"/>
      <c r="AD2100" s="1"/>
      <c r="AF2100" s="1"/>
      <c r="AG2100" s="1"/>
      <c r="AH2100" s="1"/>
      <c r="AI2100" s="1"/>
      <c r="AJ2100" s="1"/>
      <c r="AK2100" s="1"/>
      <c r="AN2100" s="1"/>
      <c r="AO2100" s="1"/>
      <c r="AP2100" s="1"/>
      <c r="AQ2100" s="1"/>
      <c r="AR2100" s="1"/>
    </row>
    <row r="2101" spans="28:44" ht="12.75">
      <c r="AB2101" s="1"/>
      <c r="AC2101" s="1"/>
      <c r="AD2101" s="1"/>
      <c r="AF2101" s="1"/>
      <c r="AG2101" s="1"/>
      <c r="AH2101" s="1"/>
      <c r="AI2101" s="1"/>
      <c r="AJ2101" s="1"/>
      <c r="AK2101" s="1"/>
      <c r="AN2101" s="1"/>
      <c r="AO2101" s="1"/>
      <c r="AP2101" s="1"/>
      <c r="AQ2101" s="1"/>
      <c r="AR2101" s="1"/>
    </row>
    <row r="2102" spans="28:44" ht="12.75">
      <c r="AB2102" s="1"/>
      <c r="AC2102" s="1"/>
      <c r="AD2102" s="1"/>
      <c r="AF2102" s="1"/>
      <c r="AG2102" s="1"/>
      <c r="AH2102" s="1"/>
      <c r="AI2102" s="1"/>
      <c r="AJ2102" s="1"/>
      <c r="AK2102" s="1"/>
      <c r="AN2102" s="1"/>
      <c r="AO2102" s="1"/>
      <c r="AP2102" s="1"/>
      <c r="AQ2102" s="1"/>
      <c r="AR2102" s="1"/>
    </row>
    <row r="2103" spans="28:44" ht="12.75">
      <c r="AB2103" s="1"/>
      <c r="AC2103" s="1"/>
      <c r="AD2103" s="1"/>
      <c r="AF2103" s="1"/>
      <c r="AG2103" s="1"/>
      <c r="AH2103" s="1"/>
      <c r="AI2103" s="1"/>
      <c r="AJ2103" s="1"/>
      <c r="AK2103" s="1"/>
      <c r="AN2103" s="1"/>
      <c r="AO2103" s="1"/>
      <c r="AP2103" s="1"/>
      <c r="AQ2103" s="1"/>
      <c r="AR2103" s="1"/>
    </row>
    <row r="2104" spans="28:44" ht="12.75">
      <c r="AB2104" s="1"/>
      <c r="AC2104" s="1"/>
      <c r="AD2104" s="1"/>
      <c r="AF2104" s="1"/>
      <c r="AG2104" s="1"/>
      <c r="AH2104" s="1"/>
      <c r="AI2104" s="1"/>
      <c r="AJ2104" s="1"/>
      <c r="AK2104" s="1"/>
      <c r="AN2104" s="1"/>
      <c r="AO2104" s="1"/>
      <c r="AP2104" s="1"/>
      <c r="AQ2104" s="1"/>
      <c r="AR2104" s="1"/>
    </row>
    <row r="2105" spans="28:44" ht="12.75">
      <c r="AB2105" s="1"/>
      <c r="AC2105" s="1"/>
      <c r="AD2105" s="1"/>
      <c r="AF2105" s="1"/>
      <c r="AG2105" s="1"/>
      <c r="AH2105" s="1"/>
      <c r="AI2105" s="1"/>
      <c r="AJ2105" s="1"/>
      <c r="AK2105" s="1"/>
      <c r="AN2105" s="1"/>
      <c r="AO2105" s="1"/>
      <c r="AP2105" s="1"/>
      <c r="AQ2105" s="1"/>
      <c r="AR2105" s="1"/>
    </row>
    <row r="2106" spans="28:44" ht="12.75">
      <c r="AB2106" s="1"/>
      <c r="AC2106" s="1"/>
      <c r="AD2106" s="1"/>
      <c r="AF2106" s="1"/>
      <c r="AG2106" s="1"/>
      <c r="AH2106" s="1"/>
      <c r="AI2106" s="1"/>
      <c r="AJ2106" s="1"/>
      <c r="AK2106" s="1"/>
      <c r="AN2106" s="1"/>
      <c r="AO2106" s="1"/>
      <c r="AP2106" s="1"/>
      <c r="AQ2106" s="1"/>
      <c r="AR2106" s="1"/>
    </row>
    <row r="2107" spans="28:44" ht="12.75">
      <c r="AB2107" s="1"/>
      <c r="AC2107" s="1"/>
      <c r="AD2107" s="1"/>
      <c r="AF2107" s="1"/>
      <c r="AG2107" s="1"/>
      <c r="AH2107" s="1"/>
      <c r="AI2107" s="1"/>
      <c r="AJ2107" s="1"/>
      <c r="AK2107" s="1"/>
      <c r="AN2107" s="1"/>
      <c r="AO2107" s="1"/>
      <c r="AP2107" s="1"/>
      <c r="AQ2107" s="1"/>
      <c r="AR2107" s="1"/>
    </row>
    <row r="2108" spans="28:44" ht="12.75">
      <c r="AB2108" s="1"/>
      <c r="AC2108" s="1"/>
      <c r="AD2108" s="1"/>
      <c r="AF2108" s="1"/>
      <c r="AG2108" s="1"/>
      <c r="AH2108" s="1"/>
      <c r="AI2108" s="1"/>
      <c r="AJ2108" s="1"/>
      <c r="AK2108" s="1"/>
      <c r="AN2108" s="1"/>
      <c r="AO2108" s="1"/>
      <c r="AP2108" s="1"/>
      <c r="AQ2108" s="1"/>
      <c r="AR2108" s="1"/>
    </row>
    <row r="2109" spans="28:44" ht="12.75">
      <c r="AB2109" s="1"/>
      <c r="AC2109" s="1"/>
      <c r="AD2109" s="1"/>
      <c r="AF2109" s="1"/>
      <c r="AG2109" s="1"/>
      <c r="AH2109" s="1"/>
      <c r="AI2109" s="1"/>
      <c r="AJ2109" s="1"/>
      <c r="AK2109" s="1"/>
      <c r="AN2109" s="1"/>
      <c r="AO2109" s="1"/>
      <c r="AP2109" s="1"/>
      <c r="AQ2109" s="1"/>
      <c r="AR2109" s="1"/>
    </row>
    <row r="2110" spans="28:44" ht="12.75">
      <c r="AB2110" s="1"/>
      <c r="AC2110" s="1"/>
      <c r="AD2110" s="1"/>
      <c r="AF2110" s="1"/>
      <c r="AG2110" s="1"/>
      <c r="AH2110" s="1"/>
      <c r="AI2110" s="1"/>
      <c r="AJ2110" s="1"/>
      <c r="AK2110" s="1"/>
      <c r="AN2110" s="1"/>
      <c r="AO2110" s="1"/>
      <c r="AP2110" s="1"/>
      <c r="AQ2110" s="1"/>
      <c r="AR2110" s="1"/>
    </row>
    <row r="2111" spans="28:44" ht="12.75">
      <c r="AB2111" s="1"/>
      <c r="AC2111" s="1"/>
      <c r="AD2111" s="1"/>
      <c r="AF2111" s="1"/>
      <c r="AG2111" s="1"/>
      <c r="AH2111" s="1"/>
      <c r="AI2111" s="1"/>
      <c r="AJ2111" s="1"/>
      <c r="AK2111" s="1"/>
      <c r="AN2111" s="1"/>
      <c r="AO2111" s="1"/>
      <c r="AP2111" s="1"/>
      <c r="AQ2111" s="1"/>
      <c r="AR2111" s="1"/>
    </row>
    <row r="2112" spans="28:44" ht="12.75">
      <c r="AB2112" s="1"/>
      <c r="AC2112" s="1"/>
      <c r="AD2112" s="1"/>
      <c r="AF2112" s="1"/>
      <c r="AG2112" s="1"/>
      <c r="AH2112" s="1"/>
      <c r="AI2112" s="1"/>
      <c r="AJ2112" s="1"/>
      <c r="AK2112" s="1"/>
      <c r="AN2112" s="1"/>
      <c r="AO2112" s="1"/>
      <c r="AP2112" s="1"/>
      <c r="AQ2112" s="1"/>
      <c r="AR2112" s="1"/>
    </row>
    <row r="2113" spans="28:44" ht="12.75">
      <c r="AB2113" s="1"/>
      <c r="AC2113" s="1"/>
      <c r="AD2113" s="1"/>
      <c r="AF2113" s="1"/>
      <c r="AG2113" s="1"/>
      <c r="AH2113" s="1"/>
      <c r="AI2113" s="1"/>
      <c r="AJ2113" s="1"/>
      <c r="AK2113" s="1"/>
      <c r="AN2113" s="1"/>
      <c r="AO2113" s="1"/>
      <c r="AP2113" s="1"/>
      <c r="AQ2113" s="1"/>
      <c r="AR2113" s="1"/>
    </row>
    <row r="2114" spans="28:44" ht="12.75">
      <c r="AB2114" s="1"/>
      <c r="AC2114" s="1"/>
      <c r="AD2114" s="1"/>
      <c r="AF2114" s="1"/>
      <c r="AG2114" s="1"/>
      <c r="AH2114" s="1"/>
      <c r="AI2114" s="1"/>
      <c r="AJ2114" s="1"/>
      <c r="AK2114" s="1"/>
      <c r="AN2114" s="1"/>
      <c r="AO2114" s="1"/>
      <c r="AP2114" s="1"/>
      <c r="AQ2114" s="1"/>
      <c r="AR2114" s="1"/>
    </row>
    <row r="2115" spans="28:44" ht="12.75">
      <c r="AB2115" s="1"/>
      <c r="AC2115" s="1"/>
      <c r="AD2115" s="1"/>
      <c r="AF2115" s="1"/>
      <c r="AG2115" s="1"/>
      <c r="AH2115" s="1"/>
      <c r="AI2115" s="1"/>
      <c r="AJ2115" s="1"/>
      <c r="AK2115" s="1"/>
      <c r="AN2115" s="1"/>
      <c r="AO2115" s="1"/>
      <c r="AP2115" s="1"/>
      <c r="AQ2115" s="1"/>
      <c r="AR2115" s="1"/>
    </row>
    <row r="2116" spans="28:44" ht="12.75">
      <c r="AB2116" s="1"/>
      <c r="AC2116" s="1"/>
      <c r="AD2116" s="1"/>
      <c r="AF2116" s="1"/>
      <c r="AG2116" s="1"/>
      <c r="AH2116" s="1"/>
      <c r="AI2116" s="1"/>
      <c r="AJ2116" s="1"/>
      <c r="AK2116" s="1"/>
      <c r="AN2116" s="1"/>
      <c r="AO2116" s="1"/>
      <c r="AP2116" s="1"/>
      <c r="AQ2116" s="1"/>
      <c r="AR2116" s="1"/>
    </row>
    <row r="2117" spans="28:44" ht="12.75">
      <c r="AB2117" s="1"/>
      <c r="AC2117" s="1"/>
      <c r="AD2117" s="1"/>
      <c r="AF2117" s="1"/>
      <c r="AG2117" s="1"/>
      <c r="AH2117" s="1"/>
      <c r="AI2117" s="1"/>
      <c r="AJ2117" s="1"/>
      <c r="AK2117" s="1"/>
      <c r="AN2117" s="1"/>
      <c r="AO2117" s="1"/>
      <c r="AP2117" s="1"/>
      <c r="AQ2117" s="1"/>
      <c r="AR2117" s="1"/>
    </row>
    <row r="2118" spans="28:44" ht="12.75">
      <c r="AB2118" s="1"/>
      <c r="AC2118" s="1"/>
      <c r="AD2118" s="1"/>
      <c r="AF2118" s="1"/>
      <c r="AG2118" s="1"/>
      <c r="AH2118" s="1"/>
      <c r="AI2118" s="1"/>
      <c r="AJ2118" s="1"/>
      <c r="AK2118" s="1"/>
      <c r="AN2118" s="1"/>
      <c r="AO2118" s="1"/>
      <c r="AP2118" s="1"/>
      <c r="AQ2118" s="1"/>
      <c r="AR2118" s="1"/>
    </row>
    <row r="2119" spans="28:44" ht="12.75">
      <c r="AB2119" s="1"/>
      <c r="AC2119" s="1"/>
      <c r="AD2119" s="1"/>
      <c r="AF2119" s="1"/>
      <c r="AG2119" s="1"/>
      <c r="AH2119" s="1"/>
      <c r="AI2119" s="1"/>
      <c r="AJ2119" s="1"/>
      <c r="AK2119" s="1"/>
      <c r="AN2119" s="1"/>
      <c r="AO2119" s="1"/>
      <c r="AP2119" s="1"/>
      <c r="AQ2119" s="1"/>
      <c r="AR2119" s="1"/>
    </row>
    <row r="2120" spans="28:44" ht="12.75">
      <c r="AB2120" s="1"/>
      <c r="AC2120" s="1"/>
      <c r="AD2120" s="1"/>
      <c r="AF2120" s="1"/>
      <c r="AG2120" s="1"/>
      <c r="AH2120" s="1"/>
      <c r="AI2120" s="1"/>
      <c r="AJ2120" s="1"/>
      <c r="AK2120" s="1"/>
      <c r="AN2120" s="1"/>
      <c r="AO2120" s="1"/>
      <c r="AP2120" s="1"/>
      <c r="AQ2120" s="1"/>
      <c r="AR2120" s="1"/>
    </row>
    <row r="2121" spans="28:44" ht="12.75">
      <c r="AB2121" s="1"/>
      <c r="AC2121" s="1"/>
      <c r="AD2121" s="1"/>
      <c r="AF2121" s="1"/>
      <c r="AG2121" s="1"/>
      <c r="AH2121" s="1"/>
      <c r="AI2121" s="1"/>
      <c r="AJ2121" s="1"/>
      <c r="AK2121" s="1"/>
      <c r="AN2121" s="1"/>
      <c r="AO2121" s="1"/>
      <c r="AP2121" s="1"/>
      <c r="AQ2121" s="1"/>
      <c r="AR2121" s="1"/>
    </row>
    <row r="2122" spans="28:44" ht="12.75">
      <c r="AB2122" s="1"/>
      <c r="AC2122" s="1"/>
      <c r="AD2122" s="1"/>
      <c r="AF2122" s="1"/>
      <c r="AG2122" s="1"/>
      <c r="AH2122" s="1"/>
      <c r="AI2122" s="1"/>
      <c r="AJ2122" s="1"/>
      <c r="AK2122" s="1"/>
      <c r="AN2122" s="1"/>
      <c r="AO2122" s="1"/>
      <c r="AP2122" s="1"/>
      <c r="AQ2122" s="1"/>
      <c r="AR2122" s="1"/>
    </row>
    <row r="2123" spans="28:44" ht="12.75">
      <c r="AB2123" s="1"/>
      <c r="AC2123" s="1"/>
      <c r="AD2123" s="1"/>
      <c r="AF2123" s="1"/>
      <c r="AG2123" s="1"/>
      <c r="AH2123" s="1"/>
      <c r="AI2123" s="1"/>
      <c r="AJ2123" s="1"/>
      <c r="AK2123" s="1"/>
      <c r="AN2123" s="1"/>
      <c r="AO2123" s="1"/>
      <c r="AP2123" s="1"/>
      <c r="AQ2123" s="1"/>
      <c r="AR2123" s="1"/>
    </row>
    <row r="2124" spans="28:44" ht="12.75">
      <c r="AB2124" s="1"/>
      <c r="AC2124" s="1"/>
      <c r="AD2124" s="1"/>
      <c r="AF2124" s="1"/>
      <c r="AG2124" s="1"/>
      <c r="AH2124" s="1"/>
      <c r="AI2124" s="1"/>
      <c r="AJ2124" s="1"/>
      <c r="AK2124" s="1"/>
      <c r="AN2124" s="1"/>
      <c r="AO2124" s="1"/>
      <c r="AP2124" s="1"/>
      <c r="AQ2124" s="1"/>
      <c r="AR2124" s="1"/>
    </row>
    <row r="2125" spans="28:44" ht="12.75">
      <c r="AB2125" s="1"/>
      <c r="AC2125" s="1"/>
      <c r="AD2125" s="1"/>
      <c r="AF2125" s="1"/>
      <c r="AG2125" s="1"/>
      <c r="AH2125" s="1"/>
      <c r="AI2125" s="1"/>
      <c r="AJ2125" s="1"/>
      <c r="AK2125" s="1"/>
      <c r="AN2125" s="1"/>
      <c r="AO2125" s="1"/>
      <c r="AP2125" s="1"/>
      <c r="AQ2125" s="1"/>
      <c r="AR2125" s="1"/>
    </row>
    <row r="2126" spans="28:44" ht="12.75">
      <c r="AB2126" s="1"/>
      <c r="AC2126" s="1"/>
      <c r="AD2126" s="1"/>
      <c r="AF2126" s="1"/>
      <c r="AG2126" s="1"/>
      <c r="AH2126" s="1"/>
      <c r="AI2126" s="1"/>
      <c r="AJ2126" s="1"/>
      <c r="AK2126" s="1"/>
      <c r="AN2126" s="1"/>
      <c r="AO2126" s="1"/>
      <c r="AP2126" s="1"/>
      <c r="AQ2126" s="1"/>
      <c r="AR2126" s="1"/>
    </row>
    <row r="2127" spans="28:44" ht="12.75">
      <c r="AB2127" s="1"/>
      <c r="AC2127" s="1"/>
      <c r="AD2127" s="1"/>
      <c r="AF2127" s="1"/>
      <c r="AG2127" s="1"/>
      <c r="AH2127" s="1"/>
      <c r="AI2127" s="1"/>
      <c r="AJ2127" s="1"/>
      <c r="AK2127" s="1"/>
      <c r="AN2127" s="1"/>
      <c r="AO2127" s="1"/>
      <c r="AP2127" s="1"/>
      <c r="AQ2127" s="1"/>
      <c r="AR2127" s="1"/>
    </row>
    <row r="2128" spans="28:44" ht="12.75">
      <c r="AB2128" s="1"/>
      <c r="AC2128" s="1"/>
      <c r="AD2128" s="1"/>
      <c r="AF2128" s="1"/>
      <c r="AG2128" s="1"/>
      <c r="AH2128" s="1"/>
      <c r="AI2128" s="1"/>
      <c r="AJ2128" s="1"/>
      <c r="AK2128" s="1"/>
      <c r="AN2128" s="1"/>
      <c r="AO2128" s="1"/>
      <c r="AP2128" s="1"/>
      <c r="AQ2128" s="1"/>
      <c r="AR2128" s="1"/>
    </row>
    <row r="2129" spans="28:44" ht="12.75">
      <c r="AB2129" s="1"/>
      <c r="AC2129" s="1"/>
      <c r="AD2129" s="1"/>
      <c r="AF2129" s="1"/>
      <c r="AG2129" s="1"/>
      <c r="AH2129" s="1"/>
      <c r="AI2129" s="1"/>
      <c r="AJ2129" s="1"/>
      <c r="AK2129" s="1"/>
      <c r="AN2129" s="1"/>
      <c r="AO2129" s="1"/>
      <c r="AP2129" s="1"/>
      <c r="AQ2129" s="1"/>
      <c r="AR2129" s="1"/>
    </row>
    <row r="2130" spans="28:44" ht="12.75">
      <c r="AB2130" s="1"/>
      <c r="AC2130" s="1"/>
      <c r="AD2130" s="1"/>
      <c r="AF2130" s="1"/>
      <c r="AG2130" s="1"/>
      <c r="AH2130" s="1"/>
      <c r="AI2130" s="1"/>
      <c r="AJ2130" s="1"/>
      <c r="AK2130" s="1"/>
      <c r="AN2130" s="1"/>
      <c r="AO2130" s="1"/>
      <c r="AP2130" s="1"/>
      <c r="AQ2130" s="1"/>
      <c r="AR2130" s="1"/>
    </row>
    <row r="2131" spans="28:44" ht="12.75">
      <c r="AB2131" s="1"/>
      <c r="AC2131" s="1"/>
      <c r="AD2131" s="1"/>
      <c r="AF2131" s="1"/>
      <c r="AG2131" s="1"/>
      <c r="AH2131" s="1"/>
      <c r="AI2131" s="1"/>
      <c r="AJ2131" s="1"/>
      <c r="AK2131" s="1"/>
      <c r="AN2131" s="1"/>
      <c r="AO2131" s="1"/>
      <c r="AP2131" s="1"/>
      <c r="AQ2131" s="1"/>
      <c r="AR2131" s="1"/>
    </row>
    <row r="2132" spans="28:44" ht="12.75">
      <c r="AB2132" s="1"/>
      <c r="AC2132" s="1"/>
      <c r="AD2132" s="1"/>
      <c r="AF2132" s="1"/>
      <c r="AG2132" s="1"/>
      <c r="AH2132" s="1"/>
      <c r="AI2132" s="1"/>
      <c r="AJ2132" s="1"/>
      <c r="AK2132" s="1"/>
      <c r="AN2132" s="1"/>
      <c r="AO2132" s="1"/>
      <c r="AP2132" s="1"/>
      <c r="AQ2132" s="1"/>
      <c r="AR2132" s="1"/>
    </row>
    <row r="2133" spans="28:44" ht="12.75">
      <c r="AB2133" s="1"/>
      <c r="AC2133" s="1"/>
      <c r="AD2133" s="1"/>
      <c r="AF2133" s="1"/>
      <c r="AG2133" s="1"/>
      <c r="AH2133" s="1"/>
      <c r="AI2133" s="1"/>
      <c r="AJ2133" s="1"/>
      <c r="AK2133" s="1"/>
      <c r="AN2133" s="1"/>
      <c r="AO2133" s="1"/>
      <c r="AP2133" s="1"/>
      <c r="AQ2133" s="1"/>
      <c r="AR2133" s="1"/>
    </row>
    <row r="2134" spans="28:44" ht="12.75">
      <c r="AB2134" s="1"/>
      <c r="AC2134" s="1"/>
      <c r="AD2134" s="1"/>
      <c r="AF2134" s="1"/>
      <c r="AG2134" s="1"/>
      <c r="AH2134" s="1"/>
      <c r="AI2134" s="1"/>
      <c r="AJ2134" s="1"/>
      <c r="AK2134" s="1"/>
      <c r="AN2134" s="1"/>
      <c r="AO2134" s="1"/>
      <c r="AP2134" s="1"/>
      <c r="AQ2134" s="1"/>
      <c r="AR2134" s="1"/>
    </row>
    <row r="2135" spans="28:44" ht="12.75">
      <c r="AB2135" s="1"/>
      <c r="AC2135" s="1"/>
      <c r="AD2135" s="1"/>
      <c r="AF2135" s="1"/>
      <c r="AG2135" s="1"/>
      <c r="AH2135" s="1"/>
      <c r="AI2135" s="1"/>
      <c r="AJ2135" s="1"/>
      <c r="AK2135" s="1"/>
      <c r="AN2135" s="1"/>
      <c r="AO2135" s="1"/>
      <c r="AP2135" s="1"/>
      <c r="AQ2135" s="1"/>
      <c r="AR2135" s="1"/>
    </row>
    <row r="2136" spans="28:44" ht="12.75">
      <c r="AB2136" s="1"/>
      <c r="AC2136" s="1"/>
      <c r="AD2136" s="1"/>
      <c r="AF2136" s="1"/>
      <c r="AG2136" s="1"/>
      <c r="AH2136" s="1"/>
      <c r="AI2136" s="1"/>
      <c r="AJ2136" s="1"/>
      <c r="AK2136" s="1"/>
      <c r="AN2136" s="1"/>
      <c r="AO2136" s="1"/>
      <c r="AP2136" s="1"/>
      <c r="AQ2136" s="1"/>
      <c r="AR2136" s="1"/>
    </row>
    <row r="2137" spans="28:44" ht="12.75">
      <c r="AB2137" s="1"/>
      <c r="AC2137" s="1"/>
      <c r="AD2137" s="1"/>
      <c r="AF2137" s="1"/>
      <c r="AG2137" s="1"/>
      <c r="AH2137" s="1"/>
      <c r="AI2137" s="1"/>
      <c r="AJ2137" s="1"/>
      <c r="AK2137" s="1"/>
      <c r="AN2137" s="1"/>
      <c r="AO2137" s="1"/>
      <c r="AP2137" s="1"/>
      <c r="AQ2137" s="1"/>
      <c r="AR2137" s="1"/>
    </row>
    <row r="2138" spans="28:44" ht="12.75">
      <c r="AB2138" s="1"/>
      <c r="AC2138" s="1"/>
      <c r="AD2138" s="1"/>
      <c r="AF2138" s="1"/>
      <c r="AG2138" s="1"/>
      <c r="AH2138" s="1"/>
      <c r="AI2138" s="1"/>
      <c r="AJ2138" s="1"/>
      <c r="AK2138" s="1"/>
      <c r="AN2138" s="1"/>
      <c r="AO2138" s="1"/>
      <c r="AP2138" s="1"/>
      <c r="AQ2138" s="1"/>
      <c r="AR2138" s="1"/>
    </row>
    <row r="2139" spans="28:44" ht="12.75">
      <c r="AB2139" s="1"/>
      <c r="AC2139" s="1"/>
      <c r="AD2139" s="1"/>
      <c r="AF2139" s="1"/>
      <c r="AG2139" s="1"/>
      <c r="AH2139" s="1"/>
      <c r="AI2139" s="1"/>
      <c r="AJ2139" s="1"/>
      <c r="AK2139" s="1"/>
      <c r="AN2139" s="1"/>
      <c r="AO2139" s="1"/>
      <c r="AP2139" s="1"/>
      <c r="AQ2139" s="1"/>
      <c r="AR2139" s="1"/>
    </row>
    <row r="2140" spans="28:44" ht="12.75">
      <c r="AB2140" s="1"/>
      <c r="AC2140" s="1"/>
      <c r="AD2140" s="1"/>
      <c r="AF2140" s="1"/>
      <c r="AG2140" s="1"/>
      <c r="AH2140" s="1"/>
      <c r="AI2140" s="1"/>
      <c r="AJ2140" s="1"/>
      <c r="AK2140" s="1"/>
      <c r="AN2140" s="1"/>
      <c r="AO2140" s="1"/>
      <c r="AP2140" s="1"/>
      <c r="AQ2140" s="1"/>
      <c r="AR2140" s="1"/>
    </row>
    <row r="2141" spans="28:44" ht="12.75">
      <c r="AB2141" s="1"/>
      <c r="AC2141" s="1"/>
      <c r="AD2141" s="1"/>
      <c r="AF2141" s="1"/>
      <c r="AG2141" s="1"/>
      <c r="AH2141" s="1"/>
      <c r="AI2141" s="1"/>
      <c r="AJ2141" s="1"/>
      <c r="AK2141" s="1"/>
      <c r="AN2141" s="1"/>
      <c r="AO2141" s="1"/>
      <c r="AP2141" s="1"/>
      <c r="AQ2141" s="1"/>
      <c r="AR2141" s="1"/>
    </row>
    <row r="2142" spans="28:44" ht="12.75">
      <c r="AB2142" s="1"/>
      <c r="AC2142" s="1"/>
      <c r="AD2142" s="1"/>
      <c r="AF2142" s="1"/>
      <c r="AG2142" s="1"/>
      <c r="AH2142" s="1"/>
      <c r="AI2142" s="1"/>
      <c r="AJ2142" s="1"/>
      <c r="AK2142" s="1"/>
      <c r="AN2142" s="1"/>
      <c r="AO2142" s="1"/>
      <c r="AP2142" s="1"/>
      <c r="AQ2142" s="1"/>
      <c r="AR2142" s="1"/>
    </row>
    <row r="2143" spans="28:44" ht="12.75">
      <c r="AB2143" s="1"/>
      <c r="AC2143" s="1"/>
      <c r="AD2143" s="1"/>
      <c r="AF2143" s="1"/>
      <c r="AG2143" s="1"/>
      <c r="AH2143" s="1"/>
      <c r="AI2143" s="1"/>
      <c r="AJ2143" s="1"/>
      <c r="AK2143" s="1"/>
      <c r="AN2143" s="1"/>
      <c r="AO2143" s="1"/>
      <c r="AP2143" s="1"/>
      <c r="AQ2143" s="1"/>
      <c r="AR2143" s="1"/>
    </row>
    <row r="2144" spans="28:44" ht="12.75">
      <c r="AB2144" s="1"/>
      <c r="AC2144" s="1"/>
      <c r="AD2144" s="1"/>
      <c r="AF2144" s="1"/>
      <c r="AG2144" s="1"/>
      <c r="AH2144" s="1"/>
      <c r="AI2144" s="1"/>
      <c r="AJ2144" s="1"/>
      <c r="AK2144" s="1"/>
      <c r="AN2144" s="1"/>
      <c r="AO2144" s="1"/>
      <c r="AP2144" s="1"/>
      <c r="AQ2144" s="1"/>
      <c r="AR2144" s="1"/>
    </row>
    <row r="2145" spans="28:44" ht="12.75">
      <c r="AB2145" s="1"/>
      <c r="AC2145" s="1"/>
      <c r="AD2145" s="1"/>
      <c r="AF2145" s="1"/>
      <c r="AG2145" s="1"/>
      <c r="AH2145" s="1"/>
      <c r="AI2145" s="1"/>
      <c r="AJ2145" s="1"/>
      <c r="AK2145" s="1"/>
      <c r="AN2145" s="1"/>
      <c r="AO2145" s="1"/>
      <c r="AP2145" s="1"/>
      <c r="AQ2145" s="1"/>
      <c r="AR2145" s="1"/>
    </row>
    <row r="2146" spans="28:44" ht="12.75">
      <c r="AB2146" s="1"/>
      <c r="AC2146" s="1"/>
      <c r="AD2146" s="1"/>
      <c r="AF2146" s="1"/>
      <c r="AG2146" s="1"/>
      <c r="AH2146" s="1"/>
      <c r="AI2146" s="1"/>
      <c r="AJ2146" s="1"/>
      <c r="AK2146" s="1"/>
      <c r="AN2146" s="1"/>
      <c r="AO2146" s="1"/>
      <c r="AP2146" s="1"/>
      <c r="AQ2146" s="1"/>
      <c r="AR2146" s="1"/>
    </row>
    <row r="2147" spans="28:44" ht="12.75">
      <c r="AB2147" s="1"/>
      <c r="AC2147" s="1"/>
      <c r="AD2147" s="1"/>
      <c r="AF2147" s="1"/>
      <c r="AG2147" s="1"/>
      <c r="AH2147" s="1"/>
      <c r="AI2147" s="1"/>
      <c r="AJ2147" s="1"/>
      <c r="AK2147" s="1"/>
      <c r="AN2147" s="1"/>
      <c r="AO2147" s="1"/>
      <c r="AP2147" s="1"/>
      <c r="AQ2147" s="1"/>
      <c r="AR2147" s="1"/>
    </row>
    <row r="2148" spans="28:44" ht="12.75">
      <c r="AB2148" s="1"/>
      <c r="AC2148" s="1"/>
      <c r="AD2148" s="1"/>
      <c r="AF2148" s="1"/>
      <c r="AG2148" s="1"/>
      <c r="AH2148" s="1"/>
      <c r="AI2148" s="1"/>
      <c r="AJ2148" s="1"/>
      <c r="AK2148" s="1"/>
      <c r="AN2148" s="1"/>
      <c r="AO2148" s="1"/>
      <c r="AP2148" s="1"/>
      <c r="AQ2148" s="1"/>
      <c r="AR2148" s="1"/>
    </row>
    <row r="2149" spans="28:44" ht="12.75">
      <c r="AB2149" s="1"/>
      <c r="AC2149" s="1"/>
      <c r="AD2149" s="1"/>
      <c r="AF2149" s="1"/>
      <c r="AG2149" s="1"/>
      <c r="AH2149" s="1"/>
      <c r="AI2149" s="1"/>
      <c r="AJ2149" s="1"/>
      <c r="AK2149" s="1"/>
      <c r="AN2149" s="1"/>
      <c r="AO2149" s="1"/>
      <c r="AP2149" s="1"/>
      <c r="AQ2149" s="1"/>
      <c r="AR2149" s="1"/>
    </row>
    <row r="2150" spans="28:44" ht="12.75">
      <c r="AB2150" s="1"/>
      <c r="AC2150" s="1"/>
      <c r="AD2150" s="1"/>
      <c r="AF2150" s="1"/>
      <c r="AG2150" s="1"/>
      <c r="AH2150" s="1"/>
      <c r="AI2150" s="1"/>
      <c r="AJ2150" s="1"/>
      <c r="AK2150" s="1"/>
      <c r="AN2150" s="1"/>
      <c r="AO2150" s="1"/>
      <c r="AP2150" s="1"/>
      <c r="AQ2150" s="1"/>
      <c r="AR2150" s="1"/>
    </row>
    <row r="2151" spans="28:44" ht="12.75">
      <c r="AB2151" s="1"/>
      <c r="AC2151" s="1"/>
      <c r="AD2151" s="1"/>
      <c r="AF2151" s="1"/>
      <c r="AG2151" s="1"/>
      <c r="AH2151" s="1"/>
      <c r="AI2151" s="1"/>
      <c r="AJ2151" s="1"/>
      <c r="AK2151" s="1"/>
      <c r="AN2151" s="1"/>
      <c r="AO2151" s="1"/>
      <c r="AP2151" s="1"/>
      <c r="AQ2151" s="1"/>
      <c r="AR2151" s="1"/>
    </row>
    <row r="2152" spans="28:44" ht="12.75">
      <c r="AB2152" s="1"/>
      <c r="AC2152" s="1"/>
      <c r="AD2152" s="1"/>
      <c r="AF2152" s="1"/>
      <c r="AG2152" s="1"/>
      <c r="AH2152" s="1"/>
      <c r="AI2152" s="1"/>
      <c r="AJ2152" s="1"/>
      <c r="AK2152" s="1"/>
      <c r="AN2152" s="1"/>
      <c r="AO2152" s="1"/>
      <c r="AP2152" s="1"/>
      <c r="AQ2152" s="1"/>
      <c r="AR2152" s="1"/>
    </row>
    <row r="2153" spans="28:44" ht="12.75">
      <c r="AB2153" s="1"/>
      <c r="AC2153" s="1"/>
      <c r="AD2153" s="1"/>
      <c r="AF2153" s="1"/>
      <c r="AG2153" s="1"/>
      <c r="AH2153" s="1"/>
      <c r="AI2153" s="1"/>
      <c r="AJ2153" s="1"/>
      <c r="AK2153" s="1"/>
      <c r="AN2153" s="1"/>
      <c r="AO2153" s="1"/>
      <c r="AP2153" s="1"/>
      <c r="AQ2153" s="1"/>
      <c r="AR2153" s="1"/>
    </row>
    <row r="2154" spans="28:44" ht="12.75">
      <c r="AB2154" s="1"/>
      <c r="AC2154" s="1"/>
      <c r="AD2154" s="1"/>
      <c r="AF2154" s="1"/>
      <c r="AG2154" s="1"/>
      <c r="AH2154" s="1"/>
      <c r="AI2154" s="1"/>
      <c r="AJ2154" s="1"/>
      <c r="AK2154" s="1"/>
      <c r="AN2154" s="1"/>
      <c r="AO2154" s="1"/>
      <c r="AP2154" s="1"/>
      <c r="AQ2154" s="1"/>
      <c r="AR2154" s="1"/>
    </row>
    <row r="2155" spans="28:44" ht="12.75">
      <c r="AB2155" s="1"/>
      <c r="AC2155" s="1"/>
      <c r="AD2155" s="1"/>
      <c r="AF2155" s="1"/>
      <c r="AG2155" s="1"/>
      <c r="AH2155" s="1"/>
      <c r="AI2155" s="1"/>
      <c r="AJ2155" s="1"/>
      <c r="AK2155" s="1"/>
      <c r="AN2155" s="1"/>
      <c r="AO2155" s="1"/>
      <c r="AP2155" s="1"/>
      <c r="AQ2155" s="1"/>
      <c r="AR2155" s="1"/>
    </row>
    <row r="2156" spans="28:44" ht="12.75">
      <c r="AB2156" s="1"/>
      <c r="AC2156" s="1"/>
      <c r="AD2156" s="1"/>
      <c r="AF2156" s="1"/>
      <c r="AG2156" s="1"/>
      <c r="AH2156" s="1"/>
      <c r="AI2156" s="1"/>
      <c r="AJ2156" s="1"/>
      <c r="AK2156" s="1"/>
      <c r="AN2156" s="1"/>
      <c r="AO2156" s="1"/>
      <c r="AP2156" s="1"/>
      <c r="AQ2156" s="1"/>
      <c r="AR2156" s="1"/>
    </row>
    <row r="2157" spans="28:44" ht="12.75">
      <c r="AB2157" s="1"/>
      <c r="AC2157" s="1"/>
      <c r="AD2157" s="1"/>
      <c r="AF2157" s="1"/>
      <c r="AG2157" s="1"/>
      <c r="AH2157" s="1"/>
      <c r="AI2157" s="1"/>
      <c r="AJ2157" s="1"/>
      <c r="AK2157" s="1"/>
      <c r="AN2157" s="1"/>
      <c r="AO2157" s="1"/>
      <c r="AP2157" s="1"/>
      <c r="AQ2157" s="1"/>
      <c r="AR2157" s="1"/>
    </row>
    <row r="2158" spans="28:44" ht="12.75">
      <c r="AB2158" s="1"/>
      <c r="AC2158" s="1"/>
      <c r="AD2158" s="1"/>
      <c r="AF2158" s="1"/>
      <c r="AG2158" s="1"/>
      <c r="AH2158" s="1"/>
      <c r="AI2158" s="1"/>
      <c r="AJ2158" s="1"/>
      <c r="AK2158" s="1"/>
      <c r="AN2158" s="1"/>
      <c r="AO2158" s="1"/>
      <c r="AP2158" s="1"/>
      <c r="AQ2158" s="1"/>
      <c r="AR2158" s="1"/>
    </row>
    <row r="2159" spans="28:44" ht="12.75">
      <c r="AB2159" s="1"/>
      <c r="AC2159" s="1"/>
      <c r="AD2159" s="1"/>
      <c r="AF2159" s="1"/>
      <c r="AG2159" s="1"/>
      <c r="AH2159" s="1"/>
      <c r="AI2159" s="1"/>
      <c r="AJ2159" s="1"/>
      <c r="AK2159" s="1"/>
      <c r="AN2159" s="1"/>
      <c r="AO2159" s="1"/>
      <c r="AP2159" s="1"/>
      <c r="AQ2159" s="1"/>
      <c r="AR2159" s="1"/>
    </row>
    <row r="2160" spans="28:44" ht="12.75">
      <c r="AB2160" s="1"/>
      <c r="AC2160" s="1"/>
      <c r="AD2160" s="1"/>
      <c r="AF2160" s="1"/>
      <c r="AG2160" s="1"/>
      <c r="AH2160" s="1"/>
      <c r="AI2160" s="1"/>
      <c r="AJ2160" s="1"/>
      <c r="AK2160" s="1"/>
      <c r="AN2160" s="1"/>
      <c r="AO2160" s="1"/>
      <c r="AP2160" s="1"/>
      <c r="AQ2160" s="1"/>
      <c r="AR2160" s="1"/>
    </row>
  </sheetData>
  <sheetProtection/>
  <dataValidations count="1">
    <dataValidation operator="greaterThanOrEqual" allowBlank="1" showInputMessage="1" showErrorMessage="1" sqref="J123 L123"/>
  </dataValidations>
  <printOptions/>
  <pageMargins left="0.75" right="0.75" top="1" bottom="1" header="0.5" footer="0.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D6" sqref="D6"/>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F10" sqref="F10"/>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B4" sqref="B4"/>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M44:M44"/>
  <sheetViews>
    <sheetView zoomScalePageLayoutView="0" workbookViewId="0" topLeftCell="A1">
      <selection activeCell="N11" sqref="N11"/>
    </sheetView>
  </sheetViews>
  <sheetFormatPr defaultColWidth="9.140625" defaultRowHeight="12.75"/>
  <cols>
    <col min="1" max="16384" width="9.140625" style="14" customWidth="1"/>
  </cols>
  <sheetData>
    <row r="44" ht="12.75">
      <c r="M44" s="14" t="s">
        <v>168</v>
      </c>
    </row>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P16" sqref="P16"/>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I5" sqref="I5"/>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H42" sqref="H42"/>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I42" sqref="I42"/>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O23" sqref="O23"/>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J41" sqref="J41"/>
    </sheetView>
  </sheetViews>
  <sheetFormatPr defaultColWidth="9.140625" defaultRowHeight="12.75"/>
  <cols>
    <col min="1" max="16384" width="9.140625" style="1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8" sqref="J8"/>
    </sheetView>
  </sheetViews>
  <sheetFormatPr defaultColWidth="9.140625" defaultRowHeight="12.75"/>
  <cols>
    <col min="1" max="16384" width="9.140625" style="1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F39" sqref="F39"/>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32" sqref="D32"/>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D27" sqref="D27"/>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D33" sqref="D33"/>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D26" sqref="D26"/>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E34" sqref="E34"/>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F40" sqref="F40"/>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D38" sqref="D38"/>
    </sheetView>
  </sheetViews>
  <sheetFormatPr defaultColWidth="9.140625" defaultRowHeight="12.75"/>
  <cols>
    <col min="1" max="16384" width="9.140625" style="14" customWidth="1"/>
  </cols>
  <sheetData/>
  <sheetProtection password="DE6D" sheet="1" objects="1" scenarios="1" selectLockedCells="1" selectUn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140625" defaultRowHeight="12.75"/>
  <cols>
    <col min="1" max="16384" width="9.140625" style="1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1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1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P34" sqref="P34"/>
    </sheetView>
  </sheetViews>
  <sheetFormatPr defaultColWidth="9.140625" defaultRowHeight="12.75"/>
  <cols>
    <col min="1" max="16384" width="9.140625" style="1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1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R34" sqref="R34"/>
    </sheetView>
  </sheetViews>
  <sheetFormatPr defaultColWidth="9.140625" defaultRowHeight="12.75"/>
  <cols>
    <col min="1" max="16384" width="9.140625" style="1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P37" sqref="P37"/>
    </sheetView>
  </sheetViews>
  <sheetFormatPr defaultColWidth="9.140625" defaultRowHeight="12.75"/>
  <cols>
    <col min="1" max="16384" width="9.140625" style="1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D. Miller</dc:creator>
  <cp:keywords/>
  <dc:description/>
  <cp:lastModifiedBy>Sheila Gibbs</cp:lastModifiedBy>
  <cp:lastPrinted>2008-07-25T15:44:27Z</cp:lastPrinted>
  <dcterms:created xsi:type="dcterms:W3CDTF">2007-01-12T09:38:48Z</dcterms:created>
  <dcterms:modified xsi:type="dcterms:W3CDTF">2012-02-02T15:00:11Z</dcterms:modified>
  <cp:category/>
  <cp:version/>
  <cp:contentType/>
  <cp:contentStatus/>
</cp:coreProperties>
</file>