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95" windowWidth="20685" windowHeight="12045" tabRatio="870" firstSheet="1" activeTab="14"/>
  </bookViews>
  <sheets>
    <sheet name="Overview of steps" sheetId="1" r:id="rId1"/>
    <sheet name="Step 1" sheetId="2" r:id="rId2"/>
    <sheet name="Step 2a" sheetId="3" r:id="rId3"/>
    <sheet name="Step 2b" sheetId="4" r:id="rId4"/>
    <sheet name="Step 2c-E" sheetId="5" r:id="rId5"/>
    <sheet name="Step 2c-M" sheetId="6" r:id="rId6"/>
    <sheet name="Step 2c-IF" sheetId="7" r:id="rId7"/>
    <sheet name="Step 3a" sheetId="8" r:id="rId8"/>
    <sheet name="Step 3b" sheetId="9" r:id="rId9"/>
    <sheet name="Step 3c" sheetId="10" r:id="rId10"/>
    <sheet name="Step 3d" sheetId="11" r:id="rId11"/>
    <sheet name="Step 3e" sheetId="12" r:id="rId12"/>
    <sheet name="Step 4a" sheetId="13" r:id="rId13"/>
    <sheet name="Step 4b" sheetId="14" r:id="rId14"/>
    <sheet name="Step 4c" sheetId="15" r:id="rId15"/>
    <sheet name="Step 5 " sheetId="16" r:id="rId16"/>
    <sheet name="Step 6" sheetId="17" r:id="rId17"/>
    <sheet name="Sheet1" sheetId="18" r:id="rId18"/>
  </sheets>
  <definedNames/>
  <calcPr fullCalcOnLoad="1"/>
</workbook>
</file>

<file path=xl/comments7.xml><?xml version="1.0" encoding="utf-8"?>
<comments xmlns="http://schemas.openxmlformats.org/spreadsheetml/2006/main">
  <authors>
    <author> </author>
  </authors>
  <commentList>
    <comment ref="G8" authorId="0">
      <text>
        <r>
          <rPr>
            <b/>
            <sz val="8"/>
            <rFont val="Tahoma"/>
            <family val="0"/>
          </rPr>
          <t>GS:
Guidelines or option to calculate in detail will be provided in third sub-layer based on INEA guidelines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GS:
Guidelines or option to calculate in detail will be provided in third sub-layer based on INEA guidelines
</t>
        </r>
      </text>
    </comment>
  </commentList>
</comments>
</file>

<file path=xl/sharedStrings.xml><?xml version="1.0" encoding="utf-8"?>
<sst xmlns="http://schemas.openxmlformats.org/spreadsheetml/2006/main" count="876" uniqueCount="337">
  <si>
    <t>Differentiation element</t>
  </si>
  <si>
    <t>Soil quality</t>
  </si>
  <si>
    <t>Mixed conifer/broadleaves</t>
  </si>
  <si>
    <t>Riparian forests</t>
  </si>
  <si>
    <t>Native woodland</t>
  </si>
  <si>
    <t>Short rotation coppice</t>
  </si>
  <si>
    <t xml:space="preserve">Conifer </t>
  </si>
  <si>
    <t>Broadleaves</t>
  </si>
  <si>
    <t>X</t>
  </si>
  <si>
    <t>Site preparation</t>
  </si>
  <si>
    <t>Pruning</t>
  </si>
  <si>
    <t>No of tree shelter per hectare</t>
  </si>
  <si>
    <t>No</t>
  </si>
  <si>
    <t>Measure 221: Example Scotland</t>
  </si>
  <si>
    <t>Establishment costs</t>
  </si>
  <si>
    <t>Maintenance costs</t>
  </si>
  <si>
    <t>Income foregone</t>
  </si>
  <si>
    <t>Other natural person or private law body</t>
  </si>
  <si>
    <t>off</t>
  </si>
  <si>
    <t>Non-LFA</t>
  </si>
  <si>
    <t>Yes</t>
  </si>
  <si>
    <t>Payment differentiation:</t>
  </si>
  <si>
    <t>-</t>
  </si>
  <si>
    <t>Differentiation elements</t>
  </si>
  <si>
    <t>Cost components</t>
  </si>
  <si>
    <t>Differentiation category</t>
  </si>
  <si>
    <t>Total establishment costs</t>
  </si>
  <si>
    <t>Total maintenance costs</t>
  </si>
  <si>
    <t>Land use and regions</t>
  </si>
  <si>
    <t>Total income foregone</t>
  </si>
  <si>
    <t>Outermost areas</t>
  </si>
  <si>
    <t>Natura, LFA and WFD areas</t>
  </si>
  <si>
    <t>Other areas</t>
  </si>
  <si>
    <t>RDR payment rate</t>
  </si>
  <si>
    <t>Option 1: Standard rate</t>
  </si>
  <si>
    <t>Option 2: Apply regional differentiation</t>
  </si>
  <si>
    <t>Chose between standard rate or regional differentiation</t>
  </si>
  <si>
    <t>Not applied</t>
  </si>
  <si>
    <t xml:space="preserve"> Applied (0.85, 0.8 or 0.7)</t>
  </si>
  <si>
    <t>RDR maximum payments</t>
  </si>
  <si>
    <t>Farmer and associations thereof</t>
  </si>
  <si>
    <t>Eligible income foregone</t>
  </si>
  <si>
    <t>Conifer</t>
  </si>
  <si>
    <t>Cost component</t>
  </si>
  <si>
    <t>Value</t>
  </si>
  <si>
    <t>Aggregated amount</t>
  </si>
  <si>
    <t>Not based on calculation of sub-elements</t>
  </si>
  <si>
    <t>Based on calculation of available sub-elements</t>
  </si>
  <si>
    <t>Sub-element 1:</t>
  </si>
  <si>
    <t>Equation</t>
  </si>
  <si>
    <t>Sub-element 2:</t>
  </si>
  <si>
    <t>Sub-element 3:</t>
  </si>
  <si>
    <t>Eligible establishment costs for payment</t>
  </si>
  <si>
    <t>Eligible maintenance costs for payment</t>
  </si>
  <si>
    <t>Type of woodland</t>
  </si>
  <si>
    <t xml:space="preserve">Final payments for establishment costs </t>
  </si>
  <si>
    <t>No of years</t>
  </si>
  <si>
    <t>Share requiring maintenance</t>
  </si>
  <si>
    <t>Cost (£) per metre</t>
  </si>
  <si>
    <t>Mixed conifer/broadleaves (Total)</t>
  </si>
  <si>
    <t>Mixed conifer/broadleaves (year 2 and 3)</t>
  </si>
  <si>
    <t>Mixed conifer/broadleaves (year 4)</t>
  </si>
  <si>
    <t>Adjusted payments for establishment costs</t>
  </si>
  <si>
    <t>Adjusted payments for maintenance costs</t>
  </si>
  <si>
    <t>Final payments for maintenance costs</t>
  </si>
  <si>
    <t>= C26 * D26</t>
  </si>
  <si>
    <t>Sub-element 4:</t>
  </si>
  <si>
    <t>Weighted Gross margin</t>
  </si>
  <si>
    <t>Stock more intensively</t>
  </si>
  <si>
    <t xml:space="preserve">Reduce stocks </t>
  </si>
  <si>
    <t>Adjusted payments income foregone</t>
  </si>
  <si>
    <t>Final payments for income foregone</t>
  </si>
  <si>
    <t>Total financial support</t>
  </si>
  <si>
    <t>Maintenance of forest protection</t>
  </si>
  <si>
    <t>Bush clearing</t>
  </si>
  <si>
    <t>Removal of stumps</t>
  </si>
  <si>
    <t>Interest savings</t>
  </si>
  <si>
    <t>Contract work</t>
  </si>
  <si>
    <t>Beating up</t>
  </si>
  <si>
    <t>Differentiation categories</t>
  </si>
  <si>
    <t>1. Type of woodland</t>
  </si>
  <si>
    <t>2. Tree species</t>
  </si>
  <si>
    <t>3. Technical specifications</t>
  </si>
  <si>
    <t>4. Woodland function</t>
  </si>
  <si>
    <t>5. Designated areas</t>
  </si>
  <si>
    <t>6. Topography</t>
  </si>
  <si>
    <t>7. Type of beneficiary</t>
  </si>
  <si>
    <t>8. Type of land</t>
  </si>
  <si>
    <t>9. Soil quality</t>
  </si>
  <si>
    <t>10. Type of crops</t>
  </si>
  <si>
    <t>11. Type of animals</t>
  </si>
  <si>
    <t>Categorie: 1. Type of woodland</t>
  </si>
  <si>
    <t>1.1 Conifer</t>
  </si>
  <si>
    <t>1.2 Broadleves</t>
  </si>
  <si>
    <t>1.4 Arboricolture/Plantation</t>
  </si>
  <si>
    <t>1.5 Riparian</t>
  </si>
  <si>
    <t>1.6 Coppice</t>
  </si>
  <si>
    <t>1.7 Native forest</t>
  </si>
  <si>
    <t>1.3 Mix conifer broadleaves</t>
  </si>
  <si>
    <t>If this is the only differentiation category you want to apply, go to:</t>
  </si>
  <si>
    <t>This process could either be done parallel for all three payments or one after the other!</t>
  </si>
  <si>
    <t>Level 1:</t>
  </si>
  <si>
    <t>Level 2:</t>
  </si>
  <si>
    <t>Designated areas</t>
  </si>
  <si>
    <t>Category: 5. Designated areas</t>
  </si>
  <si>
    <t>Other</t>
  </si>
  <si>
    <t>NONE</t>
  </si>
  <si>
    <t>5.1 LFA (disadvantaged)</t>
  </si>
  <si>
    <t>5.2 LFA (severely disadvantaged)</t>
  </si>
  <si>
    <t>5.3 WFD area</t>
  </si>
  <si>
    <t>5.4 NVZ area</t>
  </si>
  <si>
    <t>5.5 Natura 2000</t>
  </si>
  <si>
    <t>5.6 Protected Areas (National or regional)</t>
  </si>
  <si>
    <t>5.7 Other</t>
  </si>
  <si>
    <t>If this is the last differentiation category you want to apply, go to:</t>
  </si>
  <si>
    <t>If you want to apply another differentiation category, go to:</t>
  </si>
  <si>
    <t>If this is not the only differentiation category you want to apply, go to:</t>
  </si>
  <si>
    <t>Level 3:</t>
  </si>
  <si>
    <t>None</t>
  </si>
  <si>
    <t>Differentiation category: Type of woodland</t>
  </si>
  <si>
    <t>Differentiation category: Designated areas</t>
  </si>
  <si>
    <t>Severely disadvantaged LFA</t>
  </si>
  <si>
    <t>Disadvantaged LFA</t>
  </si>
  <si>
    <t>Selected combinations of differentiation elements</t>
  </si>
  <si>
    <t>Applied sub-elements</t>
  </si>
  <si>
    <t>= C27 * D27</t>
  </si>
  <si>
    <t>= C28 * D28+E28</t>
  </si>
  <si>
    <t>Assumption 1</t>
  </si>
  <si>
    <t>Assumption 2</t>
  </si>
  <si>
    <t>Area of weed control</t>
  </si>
  <si>
    <t>=C59*D59*E59'</t>
  </si>
  <si>
    <t>=C60*D60*E60'</t>
  </si>
  <si>
    <t>=C61*D61*E61'</t>
  </si>
  <si>
    <t>=C62*D62*E62'</t>
  </si>
  <si>
    <t>Length of fence in metre</t>
  </si>
  <si>
    <t>=C74*D74*E74'</t>
  </si>
  <si>
    <t>=C75*D75*E75'</t>
  </si>
  <si>
    <t>=C76*D76*E76'</t>
  </si>
  <si>
    <t>Component 3: Beating up</t>
  </si>
  <si>
    <t>Cost of plants</t>
  </si>
  <si>
    <t>Labour costs</t>
  </si>
  <si>
    <t>=C89+D89+E89'</t>
  </si>
  <si>
    <t>=C90+D90+E90'</t>
  </si>
  <si>
    <t>General framework of sub-mask</t>
  </si>
  <si>
    <t>Category: 9. Soil quality</t>
  </si>
  <si>
    <t>9.1 Degree of fertility 1</t>
  </si>
  <si>
    <t>9.2 Degree of fertility 2</t>
  </si>
  <si>
    <t>9.4 Degree of fertility 4</t>
  </si>
  <si>
    <t>9.5 Improved</t>
  </si>
  <si>
    <t>9.3 Degree of fertility 3</t>
  </si>
  <si>
    <t>9.6 Unimproved</t>
  </si>
  <si>
    <t>Improved land</t>
  </si>
  <si>
    <t>Unimproved (grass)land</t>
  </si>
  <si>
    <t>Differentiation category: Soil quality</t>
  </si>
  <si>
    <t>Non-LFA (other)</t>
  </si>
  <si>
    <t>Gross margin (loss)</t>
  </si>
  <si>
    <t>Improved land and non-LFA region</t>
  </si>
  <si>
    <t>Improved land and disadvantaged LFA region</t>
  </si>
  <si>
    <t>Improved land and severely disadvantaged LFA region</t>
  </si>
  <si>
    <t>Soil quality and designated areas</t>
  </si>
  <si>
    <t>Improved land and non-LFA region (9.5/5.7)</t>
  </si>
  <si>
    <t>Improved grassland and disadvantaged LFA region (9.5/5.1)</t>
  </si>
  <si>
    <t>Improved grassland and severely disadvantaged LFA region (9.5/5.2)</t>
  </si>
  <si>
    <t>Unimproved (grass)land (9.6)</t>
  </si>
  <si>
    <t>(9.5/5.7)</t>
  </si>
  <si>
    <t>(9.6)</t>
  </si>
  <si>
    <t>(9.5/5.1)</t>
  </si>
  <si>
    <t>(9.5/5.2)</t>
  </si>
  <si>
    <t>Riparian forest</t>
  </si>
  <si>
    <t>Sub-element 5</t>
  </si>
  <si>
    <t>Sub-element 6</t>
  </si>
  <si>
    <t>Weighted gross margin</t>
  </si>
  <si>
    <t>assumption 1</t>
  </si>
  <si>
    <t>weight</t>
  </si>
  <si>
    <t>Weight</t>
  </si>
  <si>
    <t>Sub-element 7</t>
  </si>
  <si>
    <t>Number of production systems</t>
  </si>
  <si>
    <t>Gross margin Production system 1</t>
  </si>
  <si>
    <t>Gross margin Production system 2</t>
  </si>
  <si>
    <t>Gross margin Production system 3</t>
  </si>
  <si>
    <t>Hours</t>
  </si>
  <si>
    <t>Wage rate</t>
  </si>
  <si>
    <t>Go to:</t>
  </si>
  <si>
    <t>Assumption 3</t>
  </si>
  <si>
    <t>Costs for 15% open space</t>
  </si>
  <si>
    <t>Reduction for maintenance inclusion</t>
  </si>
  <si>
    <t>=B9*C9+D9+E9*F9'</t>
  </si>
  <si>
    <t>=B12*C12'</t>
  </si>
  <si>
    <t>=(B13*C13+D13*E13+F13*G13)/H13</t>
  </si>
  <si>
    <t>Sub-element 5:</t>
  </si>
  <si>
    <t>Rent seasonal grazing</t>
  </si>
  <si>
    <t>Av. fixed cost savings</t>
  </si>
  <si>
    <t>Weighted fixed cost savings</t>
  </si>
  <si>
    <t>Cereals (non-LFA)</t>
  </si>
  <si>
    <t>2002/03</t>
  </si>
  <si>
    <t>2003/04</t>
  </si>
  <si>
    <t>2004/05</t>
  </si>
  <si>
    <t>GM</t>
  </si>
  <si>
    <t>Fixed costs</t>
  </si>
  <si>
    <t>Income Foregone</t>
  </si>
  <si>
    <t>Weighted by area</t>
  </si>
  <si>
    <t>Income net of subsidy</t>
  </si>
  <si>
    <t>Subsidy</t>
  </si>
  <si>
    <t>Weights (’000 ha)</t>
  </si>
  <si>
    <t>General Cropping</t>
  </si>
  <si>
    <t>Lowground cattle and sheep</t>
  </si>
  <si>
    <t>Remove Livestock (25%)</t>
  </si>
  <si>
    <t>Stock more intensively (50%)</t>
  </si>
  <si>
    <t>Intensification costs</t>
  </si>
  <si>
    <t>No fixed costs or interest savings</t>
  </si>
  <si>
    <t>Rent seasonal grazing (25%)</t>
  </si>
  <si>
    <t>Cost of rented grazing for 9 months</t>
  </si>
  <si>
    <t>=(C102*D102)+(E102*F102)+(G105*H105)'</t>
  </si>
  <si>
    <t>Step 1: Definition of measure commitments and relevant baseline requirements</t>
  </si>
  <si>
    <t>RD commitment</t>
  </si>
  <si>
    <t xml:space="preserve">Baseline </t>
  </si>
  <si>
    <t>WP5: Forestry measures © HU/MLURI</t>
  </si>
  <si>
    <t>Establishment cost (221, 222 and 223)</t>
  </si>
  <si>
    <t>Maintenance cost (221 and 223)</t>
  </si>
  <si>
    <t>Establishment of a new woodland/forest</t>
  </si>
  <si>
    <t>No forest or woodland present</t>
  </si>
  <si>
    <t>No woodland / forest established and no maintenance activities carried out</t>
  </si>
  <si>
    <t>Maintenance of new woodland/forest according to forest standards</t>
  </si>
  <si>
    <t>Establishment of a new woodland or forest on agricultural land</t>
  </si>
  <si>
    <t>The land is managed/used for agricultural production</t>
  </si>
  <si>
    <t>Agricultural income foregone payment (221)</t>
  </si>
  <si>
    <t>Go to step 4</t>
  </si>
  <si>
    <t>Establishment cost</t>
  </si>
  <si>
    <t>Mainteance cost</t>
  </si>
  <si>
    <t>Agricultural income foregone payment</t>
  </si>
  <si>
    <t>Activity</t>
  </si>
  <si>
    <t>Planting</t>
  </si>
  <si>
    <t>Protection of seedlings</t>
  </si>
  <si>
    <t>Planning</t>
  </si>
  <si>
    <t>Transportation</t>
  </si>
  <si>
    <t>Protection of plantations</t>
  </si>
  <si>
    <t>Replacement of seedlings</t>
  </si>
  <si>
    <t>Irrigation</t>
  </si>
  <si>
    <t>Weeding</t>
  </si>
  <si>
    <t>Replacement of trees</t>
  </si>
  <si>
    <t>Protection of trees</t>
  </si>
  <si>
    <t>Care of under tree area</t>
  </si>
  <si>
    <t>Care of area between rows</t>
  </si>
  <si>
    <t>Cost</t>
  </si>
  <si>
    <t>Revenue</t>
  </si>
  <si>
    <t>Machinery costs</t>
  </si>
  <si>
    <t>Seedlings</t>
  </si>
  <si>
    <t>Fertilizers and soil improvers</t>
  </si>
  <si>
    <t>Tree and plantation protection products</t>
  </si>
  <si>
    <t>Other specific costs</t>
  </si>
  <si>
    <t>Other overheads</t>
  </si>
  <si>
    <t>Wages</t>
  </si>
  <si>
    <t>Rent</t>
  </si>
  <si>
    <t>Interest</t>
  </si>
  <si>
    <t>Opportunity cost family work</t>
  </si>
  <si>
    <t>Opportunity cost capital</t>
  </si>
  <si>
    <t>Gross margin of agricultural land/enterprises</t>
  </si>
  <si>
    <t>Gross margin for forestry</t>
  </si>
  <si>
    <t>No differentiation (from step 5)</t>
  </si>
  <si>
    <t>1 Differentiation level (from step 6a)</t>
  </si>
  <si>
    <t>2 Differentiation levels (from step 6b)</t>
  </si>
  <si>
    <t xml:space="preserve">Planting </t>
  </si>
  <si>
    <t>Other overheads (Fixed cost savings)</t>
  </si>
  <si>
    <t>Interest (savings)</t>
  </si>
  <si>
    <t>Component 1:</t>
  </si>
  <si>
    <t>Component 2:</t>
  </si>
  <si>
    <t>Component 3:</t>
  </si>
  <si>
    <t>Component 4:</t>
  </si>
  <si>
    <t>Based on calculation of available components</t>
  </si>
  <si>
    <t>Applied components</t>
  </si>
  <si>
    <t>Not based on calculation of components</t>
  </si>
  <si>
    <t>Step 8c</t>
  </si>
  <si>
    <t>Wage</t>
  </si>
  <si>
    <t>Costs for seedlings</t>
  </si>
  <si>
    <t>=(C41+D41+E41)*F41</t>
  </si>
  <si>
    <t>=(C42+D42+E42)*F41</t>
  </si>
  <si>
    <t>= (C43 + D43+E43)*F43</t>
  </si>
  <si>
    <t>=(C44+D44+E44)*F44</t>
  </si>
  <si>
    <t>=(C45+D45+E45)*E45</t>
  </si>
  <si>
    <t>Number of seedlings</t>
  </si>
  <si>
    <t>Cost per seedling</t>
  </si>
  <si>
    <t>Activity 1: Weeding</t>
  </si>
  <si>
    <t>Labour cost</t>
  </si>
  <si>
    <t>Fertilisers and soil improvers</t>
  </si>
  <si>
    <t>Cost for tree shelter</t>
  </si>
  <si>
    <t>=C58*D58*E58'</t>
  </si>
  <si>
    <t>=C63*D63*E63'</t>
  </si>
  <si>
    <t>Activity 2: Maintenance of forest protection</t>
  </si>
  <si>
    <t>=C77*D77*E77'</t>
  </si>
  <si>
    <t>=C78*D78*E78'</t>
  </si>
  <si>
    <t>Labour costs external service</t>
  </si>
  <si>
    <t>Labour costs Supervision (10%)</t>
  </si>
  <si>
    <t>=C91+D91+E91'</t>
  </si>
  <si>
    <t>=C92+D92+E92'</t>
  </si>
  <si>
    <t>=C93+D93+E93'</t>
  </si>
  <si>
    <t>Component 1: Gross margin loss</t>
  </si>
  <si>
    <t>Non-activity approach</t>
  </si>
  <si>
    <t>Component 2: Other overheads (Fixed cost savings)</t>
  </si>
  <si>
    <t>=(C107*D107)+(E107*F107)'</t>
  </si>
  <si>
    <t>=(C108*D108)+(E108*F108)'</t>
  </si>
  <si>
    <t>=(C119*D119)'</t>
  </si>
  <si>
    <t>=(C121*D121)'</t>
  </si>
  <si>
    <t>=(C122*D122)'</t>
  </si>
  <si>
    <t>Component 3: Interest savings</t>
  </si>
  <si>
    <t>=C136*D136'</t>
  </si>
  <si>
    <t>=C135*D135'</t>
  </si>
  <si>
    <t>=C133*D133'</t>
  </si>
  <si>
    <t>Gross margin calculation:</t>
  </si>
  <si>
    <t>See budget sheet for differences between crop and livestock systems</t>
  </si>
  <si>
    <t>Total output</t>
  </si>
  <si>
    <t>Variable cost</t>
  </si>
  <si>
    <t>Schematic framework for forestry grid application</t>
  </si>
  <si>
    <t>Practice 1: Site preparation</t>
  </si>
  <si>
    <t>Practice 2: Protection of seedlings</t>
  </si>
  <si>
    <t>Practice 3: Planting</t>
  </si>
  <si>
    <t>Step 3: Selection of relevant practices</t>
  </si>
  <si>
    <t>Step 1: Selection of payment approach</t>
  </si>
  <si>
    <t>Practice</t>
  </si>
  <si>
    <t>Balance (FADN)</t>
  </si>
  <si>
    <t>Step 2c-E: Selection of cost and revenue components and filled linkage table</t>
  </si>
  <si>
    <t>Step 2c-M: Selection of cost and revenue components and filled linkage table</t>
  </si>
  <si>
    <t>Step 2c-IF: Selection of cost and revenue components and filled linkage table</t>
  </si>
  <si>
    <t>Step 3a: Principal decision on differentiation</t>
  </si>
  <si>
    <t>Step 3b: Differentiation level 1: Choose relevant differentiation category and elements</t>
  </si>
  <si>
    <t>Step 3c</t>
  </si>
  <si>
    <t>Go to step 3b</t>
  </si>
  <si>
    <t>Step 3e</t>
  </si>
  <si>
    <t>Step 3c: Differentiation level 2: Choose relevant differentiation category and elements</t>
  </si>
  <si>
    <t>Step 3d</t>
  </si>
  <si>
    <t>Step 3d: Differentiation level 3: Choose relevant differentiation category and elements</t>
  </si>
  <si>
    <t>More sub-steps would need to be added</t>
  </si>
  <si>
    <t>Step 3e Overview of differentiation</t>
  </si>
  <si>
    <t>Step 4a Overview of cost components according to applied differentiation (summary grids)</t>
  </si>
  <si>
    <t>Step 4b Calculation and/or source of cost components</t>
  </si>
  <si>
    <t>Step 4c Guidelines for standardised framework for main cost components</t>
  </si>
  <si>
    <t>Step 5: RDR payment limits: Overview and calculation of eligible payment elements</t>
  </si>
  <si>
    <t>Step 6: Total payment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</si>
</sst>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h\.mm\.ss"/>
    <numFmt numFmtId="176" formatCode="[$-410]dddd\ 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11"/>
      <color indexed="10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 quotePrefix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5" borderId="27" xfId="0" applyFill="1" applyBorder="1" applyAlignment="1">
      <alignment/>
    </xf>
    <xf numFmtId="0" fontId="2" fillId="35" borderId="28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7" fillId="35" borderId="15" xfId="0" applyFont="1" applyFill="1" applyBorder="1" applyAlignment="1">
      <alignment/>
    </xf>
    <xf numFmtId="1" fontId="7" fillId="35" borderId="15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1" fontId="7" fillId="35" borderId="11" xfId="0" applyNumberFormat="1" applyFont="1" applyFill="1" applyBorder="1" applyAlignment="1">
      <alignment/>
    </xf>
    <xf numFmtId="181" fontId="2" fillId="35" borderId="27" xfId="0" applyNumberFormat="1" applyFont="1" applyFill="1" applyBorder="1" applyAlignment="1">
      <alignment/>
    </xf>
    <xf numFmtId="1" fontId="7" fillId="35" borderId="27" xfId="0" applyNumberFormat="1" applyFont="1" applyFill="1" applyBorder="1" applyAlignment="1">
      <alignment/>
    </xf>
    <xf numFmtId="1" fontId="7" fillId="35" borderId="28" xfId="0" applyNumberFormat="1" applyFont="1" applyFill="1" applyBorder="1" applyAlignment="1">
      <alignment/>
    </xf>
    <xf numFmtId="1" fontId="7" fillId="35" borderId="11" xfId="0" applyNumberFormat="1" applyFont="1" applyFill="1" applyBorder="1" applyAlignment="1">
      <alignment horizontal="right"/>
    </xf>
    <xf numFmtId="0" fontId="7" fillId="35" borderId="15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35" borderId="27" xfId="0" applyFont="1" applyFill="1" applyBorder="1" applyAlignment="1">
      <alignment/>
    </xf>
    <xf numFmtId="0" fontId="7" fillId="35" borderId="28" xfId="0" applyFont="1" applyFill="1" applyBorder="1" applyAlignment="1">
      <alignment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right"/>
    </xf>
    <xf numFmtId="1" fontId="7" fillId="35" borderId="29" xfId="0" applyNumberFormat="1" applyFont="1" applyFill="1" applyBorder="1" applyAlignment="1">
      <alignment/>
    </xf>
    <xf numFmtId="1" fontId="7" fillId="35" borderId="30" xfId="0" applyNumberFormat="1" applyFont="1" applyFill="1" applyBorder="1" applyAlignment="1">
      <alignment/>
    </xf>
    <xf numFmtId="1" fontId="7" fillId="35" borderId="31" xfId="0" applyNumberFormat="1" applyFont="1" applyFill="1" applyBorder="1" applyAlignment="1">
      <alignment horizontal="center"/>
    </xf>
    <xf numFmtId="1" fontId="7" fillId="35" borderId="32" xfId="0" applyNumberFormat="1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35" borderId="29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1" xfId="0" applyFont="1" applyFill="1" applyBorder="1" applyAlignment="1" quotePrefix="1">
      <alignment horizontal="center" vertical="center"/>
    </xf>
    <xf numFmtId="1" fontId="6" fillId="35" borderId="0" xfId="0" applyNumberFormat="1" applyFont="1" applyFill="1" applyAlignment="1">
      <alignment/>
    </xf>
    <xf numFmtId="181" fontId="6" fillId="35" borderId="11" xfId="0" applyNumberFormat="1" applyFont="1" applyFill="1" applyBorder="1" applyAlignment="1">
      <alignment/>
    </xf>
    <xf numFmtId="1" fontId="6" fillId="35" borderId="11" xfId="0" applyNumberFormat="1" applyFont="1" applyFill="1" applyBorder="1" applyAlignment="1">
      <alignment/>
    </xf>
    <xf numFmtId="0" fontId="6" fillId="35" borderId="11" xfId="0" applyFont="1" applyFill="1" applyBorder="1" applyAlignment="1" quotePrefix="1">
      <alignment horizontal="center"/>
    </xf>
    <xf numFmtId="0" fontId="6" fillId="0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5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6" fillId="35" borderId="27" xfId="0" applyFont="1" applyFill="1" applyBorder="1" applyAlignment="1" quotePrefix="1">
      <alignment horizontal="center"/>
    </xf>
    <xf numFmtId="0" fontId="7" fillId="0" borderId="11" xfId="0" applyFont="1" applyBorder="1" applyAlignment="1">
      <alignment/>
    </xf>
    <xf numFmtId="0" fontId="13" fillId="0" borderId="0" xfId="0" applyFont="1" applyFill="1" applyAlignment="1">
      <alignment wrapText="1"/>
    </xf>
    <xf numFmtId="1" fontId="7" fillId="35" borderId="27" xfId="0" applyNumberFormat="1" applyFont="1" applyFill="1" applyBorder="1" applyAlignment="1">
      <alignment horizontal="right"/>
    </xf>
    <xf numFmtId="1" fontId="7" fillId="35" borderId="28" xfId="0" applyNumberFormat="1" applyFont="1" applyFill="1" applyBorder="1" applyAlignment="1">
      <alignment horizontal="right"/>
    </xf>
    <xf numFmtId="1" fontId="7" fillId="35" borderId="29" xfId="0" applyNumberFormat="1" applyFont="1" applyFill="1" applyBorder="1" applyAlignment="1">
      <alignment horizontal="right"/>
    </xf>
    <xf numFmtId="1" fontId="7" fillId="35" borderId="30" xfId="0" applyNumberFormat="1" applyFont="1" applyFill="1" applyBorder="1" applyAlignment="1">
      <alignment horizontal="right"/>
    </xf>
    <xf numFmtId="0" fontId="8" fillId="0" borderId="17" xfId="0" applyFont="1" applyBorder="1" applyAlignment="1">
      <alignment wrapText="1"/>
    </xf>
    <xf numFmtId="0" fontId="10" fillId="36" borderId="0" xfId="0" applyFont="1" applyFill="1" applyAlignment="1">
      <alignment horizontal="center" wrapText="1"/>
    </xf>
    <xf numFmtId="0" fontId="7" fillId="35" borderId="33" xfId="0" applyFont="1" applyFill="1" applyBorder="1" applyAlignment="1">
      <alignment/>
    </xf>
    <xf numFmtId="1" fontId="7" fillId="35" borderId="33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" fontId="7" fillId="35" borderId="34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7" fillId="35" borderId="33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left" vertical="center"/>
    </xf>
    <xf numFmtId="0" fontId="8" fillId="0" borderId="0" xfId="0" applyFont="1" applyFill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indent="2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12" fillId="34" borderId="0" xfId="0" applyFont="1" applyFill="1" applyAlignment="1">
      <alignment horizontal="left" vertical="center" wrapText="1"/>
    </xf>
    <xf numFmtId="0" fontId="7" fillId="0" borderId="35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7" fillId="35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/>
    </xf>
    <xf numFmtId="0" fontId="7" fillId="35" borderId="39" xfId="0" applyFont="1" applyFill="1" applyBorder="1" applyAlignment="1">
      <alignment horizontal="right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6" fillId="35" borderId="33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7" fillId="37" borderId="40" xfId="0" applyFont="1" applyFill="1" applyBorder="1" applyAlignment="1">
      <alignment horizontal="center" vertical="center"/>
    </xf>
    <xf numFmtId="1" fontId="6" fillId="35" borderId="33" xfId="0" applyNumberFormat="1" applyFont="1" applyFill="1" applyBorder="1" applyAlignment="1">
      <alignment/>
    </xf>
    <xf numFmtId="0" fontId="15" fillId="0" borderId="26" xfId="0" applyFont="1" applyBorder="1" applyAlignment="1">
      <alignment/>
    </xf>
    <xf numFmtId="0" fontId="6" fillId="0" borderId="33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7" fillId="35" borderId="3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7" fillId="37" borderId="33" xfId="0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35" xfId="0" applyFont="1" applyBorder="1" applyAlignment="1">
      <alignment wrapText="1"/>
    </xf>
    <xf numFmtId="0" fontId="6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18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2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4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37" borderId="11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1" fillId="0" borderId="11" xfId="0" applyFont="1" applyBorder="1" applyAlignment="1">
      <alignment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 quotePrefix="1">
      <alignment horizontal="center" vertical="center"/>
    </xf>
    <xf numFmtId="0" fontId="0" fillId="0" borderId="46" xfId="0" applyFont="1" applyBorder="1" applyAlignment="1">
      <alignment horizontal="right" wrapText="1"/>
    </xf>
    <xf numFmtId="0" fontId="0" fillId="0" borderId="46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right" wrapText="1"/>
    </xf>
    <xf numFmtId="0" fontId="0" fillId="0" borderId="53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right" wrapText="1"/>
    </xf>
    <xf numFmtId="0" fontId="0" fillId="0" borderId="54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0" fillId="0" borderId="47" xfId="0" applyFont="1" applyBorder="1" applyAlignment="1">
      <alignment horizontal="right" wrapText="1"/>
    </xf>
    <xf numFmtId="0" fontId="2" fillId="0" borderId="47" xfId="0" applyFont="1" applyBorder="1" applyAlignment="1">
      <alignment horizontal="justify" wrapText="1"/>
    </xf>
    <xf numFmtId="0" fontId="0" fillId="0" borderId="47" xfId="0" applyFont="1" applyBorder="1" applyAlignment="1">
      <alignment horizontal="justify" wrapText="1"/>
    </xf>
    <xf numFmtId="0" fontId="2" fillId="0" borderId="0" xfId="0" applyFont="1" applyAlignment="1">
      <alignment/>
    </xf>
    <xf numFmtId="1" fontId="7" fillId="0" borderId="0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1" fontId="6" fillId="35" borderId="11" xfId="0" applyNumberFormat="1" applyFont="1" applyFill="1" applyBorder="1" applyAlignment="1">
      <alignment horizontal="right"/>
    </xf>
    <xf numFmtId="1" fontId="6" fillId="35" borderId="15" xfId="0" applyNumberFormat="1" applyFont="1" applyFill="1" applyBorder="1" applyAlignment="1">
      <alignment horizontal="right"/>
    </xf>
    <xf numFmtId="1" fontId="6" fillId="35" borderId="19" xfId="0" applyNumberFormat="1" applyFont="1" applyFill="1" applyBorder="1" applyAlignment="1">
      <alignment horizontal="right"/>
    </xf>
    <xf numFmtId="1" fontId="6" fillId="35" borderId="20" xfId="0" applyNumberFormat="1" applyFont="1" applyFill="1" applyBorder="1" applyAlignment="1">
      <alignment horizontal="right"/>
    </xf>
    <xf numFmtId="1" fontId="7" fillId="35" borderId="29" xfId="0" applyNumberFormat="1" applyFont="1" applyFill="1" applyBorder="1" applyAlignment="1" quotePrefix="1">
      <alignment horizontal="right"/>
    </xf>
    <xf numFmtId="1" fontId="7" fillId="35" borderId="29" xfId="0" applyNumberFormat="1" applyFont="1" applyFill="1" applyBorder="1" applyAlignment="1">
      <alignment horizontal="center"/>
    </xf>
    <xf numFmtId="1" fontId="7" fillId="35" borderId="30" xfId="0" applyNumberFormat="1" applyFont="1" applyFill="1" applyBorder="1" applyAlignment="1">
      <alignment horizontal="center"/>
    </xf>
    <xf numFmtId="0" fontId="7" fillId="35" borderId="11" xfId="0" applyFont="1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5" borderId="11" xfId="0" applyFill="1" applyBorder="1" applyAlignment="1">
      <alignment wrapText="1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1" xfId="0" applyFill="1" applyBorder="1" applyAlignment="1">
      <alignment horizontal="center" wrapText="1"/>
    </xf>
    <xf numFmtId="0" fontId="0" fillId="38" borderId="0" xfId="0" applyFill="1" applyAlignment="1">
      <alignment horizontal="center"/>
    </xf>
    <xf numFmtId="0" fontId="0" fillId="39" borderId="33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40" borderId="33" xfId="0" applyFill="1" applyBorder="1" applyAlignment="1">
      <alignment horizontal="center" vertical="center"/>
    </xf>
    <xf numFmtId="0" fontId="0" fillId="40" borderId="55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/>
    </xf>
    <xf numFmtId="0" fontId="0" fillId="38" borderId="19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56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7" fillId="35" borderId="41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0" fontId="7" fillId="35" borderId="36" xfId="0" applyFont="1" applyFill="1" applyBorder="1" applyAlignment="1">
      <alignment horizontal="right"/>
    </xf>
    <xf numFmtId="0" fontId="7" fillId="37" borderId="16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" fontId="7" fillId="35" borderId="16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16" fillId="35" borderId="16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" fontId="9" fillId="35" borderId="11" xfId="0" applyNumberFormat="1" applyFont="1" applyFill="1" applyBorder="1" applyAlignment="1">
      <alignment/>
    </xf>
    <xf numFmtId="1" fontId="9" fillId="35" borderId="15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1" fontId="9" fillId="35" borderId="27" xfId="0" applyNumberFormat="1" applyFont="1" applyFill="1" applyBorder="1" applyAlignment="1">
      <alignment/>
    </xf>
    <xf numFmtId="1" fontId="9" fillId="35" borderId="28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51" xfId="0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57" xfId="0" applyBorder="1" applyAlignment="1">
      <alignment/>
    </xf>
    <xf numFmtId="0" fontId="0" fillId="0" borderId="53" xfId="0" applyBorder="1" applyAlignment="1">
      <alignment/>
    </xf>
    <xf numFmtId="0" fontId="0" fillId="0" borderId="47" xfId="0" applyBorder="1" applyAlignment="1">
      <alignment/>
    </xf>
    <xf numFmtId="0" fontId="0" fillId="35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5" borderId="19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/>
    </xf>
    <xf numFmtId="0" fontId="0" fillId="35" borderId="19" xfId="0" applyFill="1" applyBorder="1" applyAlignment="1">
      <alignment horizontal="center" wrapText="1"/>
    </xf>
    <xf numFmtId="0" fontId="0" fillId="0" borderId="56" xfId="0" applyBorder="1" applyAlignment="1">
      <alignment/>
    </xf>
    <xf numFmtId="0" fontId="10" fillId="36" borderId="0" xfId="0" applyFont="1" applyFill="1" applyAlignment="1">
      <alignment horizontal="center" wrapText="1"/>
    </xf>
    <xf numFmtId="0" fontId="8" fillId="36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2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33" xfId="0" applyBorder="1" applyAlignment="1">
      <alignment/>
    </xf>
    <xf numFmtId="0" fontId="7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61" xfId="0" applyBorder="1" applyAlignment="1">
      <alignment/>
    </xf>
    <xf numFmtId="0" fontId="0" fillId="0" borderId="20" xfId="0" applyBorder="1" applyAlignment="1">
      <alignment/>
    </xf>
    <xf numFmtId="0" fontId="0" fillId="0" borderId="62" xfId="0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45" xfId="0" applyBorder="1" applyAlignment="1">
      <alignment/>
    </xf>
    <xf numFmtId="0" fontId="0" fillId="0" borderId="67" xfId="0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68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17" fillId="35" borderId="2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6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55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35" borderId="61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</xdr:row>
      <xdr:rowOff>104775</xdr:rowOff>
    </xdr:from>
    <xdr:to>
      <xdr:col>20</xdr:col>
      <xdr:colOff>561975</xdr:colOff>
      <xdr:row>50</xdr:row>
      <xdr:rowOff>95250</xdr:rowOff>
    </xdr:to>
    <xdr:grpSp>
      <xdr:nvGrpSpPr>
        <xdr:cNvPr id="1" name="Group 42"/>
        <xdr:cNvGrpSpPr>
          <a:grpSpLocks/>
        </xdr:cNvGrpSpPr>
      </xdr:nvGrpSpPr>
      <xdr:grpSpPr>
        <a:xfrm>
          <a:off x="7496175" y="495300"/>
          <a:ext cx="5486400" cy="7772400"/>
          <a:chOff x="123" y="69"/>
          <a:chExt cx="576" cy="816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23" y="69"/>
            <a:ext cx="576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95" y="381"/>
            <a:ext cx="3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</a:rPr>
              <a:t>or
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35" y="297"/>
            <a:ext cx="3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</a:rPr>
              <a:t>or
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147" y="153"/>
            <a:ext cx="540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3a: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Principal decision on payment differentiation (yes/no)
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507" y="201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315" y="237"/>
            <a:ext cx="372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3b: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Differentiation level 1: Choose relevant differentiation category and elements from list
</a:t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219" y="201"/>
            <a:ext cx="0" cy="3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567" y="297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411" y="321"/>
            <a:ext cx="276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3c: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Differentiation level 2: Choose relevant differentiation category and elements from list
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459" y="405"/>
            <a:ext cx="228" cy="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0" rIns="9000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3d: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Differentiation level 3: Choose relevant differentiation category and elements from list
</a:t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615" y="38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15"/>
          <xdr:cNvGrpSpPr>
            <a:grpSpLocks/>
          </xdr:cNvGrpSpPr>
        </xdr:nvGrpSpPr>
        <xdr:grpSpPr>
          <a:xfrm>
            <a:off x="231" y="205"/>
            <a:ext cx="264" cy="24"/>
            <a:chOff x="3420" y="4320"/>
            <a:chExt cx="3960" cy="360"/>
          </a:xfrm>
          <a:solidFill>
            <a:srgbClr val="FFFFFF"/>
          </a:solidFill>
        </xdr:grpSpPr>
        <xdr:sp>
          <xdr:nvSpPr>
            <xdr:cNvPr id="14" name="Line 16"/>
            <xdr:cNvSpPr>
              <a:spLocks/>
            </xdr:cNvSpPr>
          </xdr:nvSpPr>
          <xdr:spPr>
            <a:xfrm>
              <a:off x="5580" y="4500"/>
              <a:ext cx="180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 flipH="1">
              <a:off x="3420" y="4500"/>
              <a:ext cx="162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Text Box 18"/>
            <xdr:cNvSpPr txBox="1">
              <a:spLocks noChangeArrowheads="1"/>
            </xdr:cNvSpPr>
          </xdr:nvSpPr>
          <xdr:spPr>
            <a:xfrm>
              <a:off x="5040" y="4320"/>
              <a:ext cx="540" cy="3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000" b="0" i="1" u="none" baseline="0">
                  <a:solidFill>
                    <a:srgbClr val="000000"/>
                  </a:solidFill>
                </a:rPr>
                <a:t>or
</a:t>
              </a:r>
            </a:p>
          </xdr:txBody>
        </xdr:sp>
      </xdr:grpSp>
      <xdr:sp>
        <xdr:nvSpPr>
          <xdr:cNvPr id="17" name="Text Box 19"/>
          <xdr:cNvSpPr txBox="1">
            <a:spLocks noChangeArrowheads="1"/>
          </xdr:cNvSpPr>
        </xdr:nvSpPr>
        <xdr:spPr>
          <a:xfrm>
            <a:off x="315" y="501"/>
            <a:ext cx="372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3e: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Overview of selected differentiation
</a:t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615" y="477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351" y="297"/>
            <a:ext cx="0" cy="2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471" y="309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 flipH="1">
            <a:off x="363" y="309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423" y="381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5"/>
          <xdr:cNvSpPr txBox="1">
            <a:spLocks noChangeArrowheads="1"/>
          </xdr:cNvSpPr>
        </xdr:nvSpPr>
        <xdr:spPr>
          <a:xfrm>
            <a:off x="147" y="573"/>
            <a:ext cx="540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4a: Overview of practices and cost components acc. to appl. differentiation-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level 1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4" name="Line 26"/>
          <xdr:cNvSpPr>
            <a:spLocks/>
          </xdr:cNvSpPr>
        </xdr:nvSpPr>
        <xdr:spPr>
          <a:xfrm>
            <a:off x="483" y="54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>
            <a:off x="531" y="393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 flipH="1">
            <a:off x="435" y="393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29"/>
          <xdr:cNvSpPr txBox="1">
            <a:spLocks noChangeArrowheads="1"/>
          </xdr:cNvSpPr>
        </xdr:nvSpPr>
        <xdr:spPr>
          <a:xfrm>
            <a:off x="147" y="633"/>
            <a:ext cx="54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4b: Calculation and/or source of cost components -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level 2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399" y="608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 Box 31"/>
          <xdr:cNvSpPr txBox="1">
            <a:spLocks noChangeArrowheads="1"/>
          </xdr:cNvSpPr>
        </xdr:nvSpPr>
        <xdr:spPr>
          <a:xfrm>
            <a:off x="147" y="829"/>
            <a:ext cx="540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6: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payment: overview of calculated payments
</a:t>
            </a:r>
          </a:p>
        </xdr:txBody>
      </xdr:sp>
      <xdr:sp>
        <xdr:nvSpPr>
          <xdr:cNvPr id="30" name="Text Box 32"/>
          <xdr:cNvSpPr txBox="1">
            <a:spLocks noChangeArrowheads="1"/>
          </xdr:cNvSpPr>
        </xdr:nvSpPr>
        <xdr:spPr>
          <a:xfrm>
            <a:off x="147" y="762"/>
            <a:ext cx="540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5: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RDR payment limits: Overview and calculation of eligible payment elements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399" y="80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34"/>
          <xdr:cNvSpPr txBox="1">
            <a:spLocks noChangeArrowheads="1"/>
          </xdr:cNvSpPr>
        </xdr:nvSpPr>
        <xdr:spPr>
          <a:xfrm>
            <a:off x="399" y="692"/>
            <a:ext cx="288" cy="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Step 4c: Calculation and/or source of cost components -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level 3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531" y="666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6"/>
          <xdr:cNvSpPr>
            <a:spLocks/>
          </xdr:cNvSpPr>
        </xdr:nvSpPr>
        <xdr:spPr>
          <a:xfrm>
            <a:off x="531" y="73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219" y="665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38"/>
          <xdr:cNvGrpSpPr>
            <a:grpSpLocks/>
          </xdr:cNvGrpSpPr>
        </xdr:nvGrpSpPr>
        <xdr:grpSpPr>
          <a:xfrm>
            <a:off x="247" y="669"/>
            <a:ext cx="264" cy="24"/>
            <a:chOff x="3420" y="4320"/>
            <a:chExt cx="3960" cy="360"/>
          </a:xfrm>
          <a:solidFill>
            <a:srgbClr val="FFFFFF"/>
          </a:solidFill>
        </xdr:grpSpPr>
        <xdr:sp>
          <xdr:nvSpPr>
            <xdr:cNvPr id="37" name="Line 39"/>
            <xdr:cNvSpPr>
              <a:spLocks/>
            </xdr:cNvSpPr>
          </xdr:nvSpPr>
          <xdr:spPr>
            <a:xfrm>
              <a:off x="5580" y="4500"/>
              <a:ext cx="180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40"/>
            <xdr:cNvSpPr>
              <a:spLocks/>
            </xdr:cNvSpPr>
          </xdr:nvSpPr>
          <xdr:spPr>
            <a:xfrm flipH="1">
              <a:off x="3420" y="4500"/>
              <a:ext cx="162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Text Box 41"/>
            <xdr:cNvSpPr txBox="1">
              <a:spLocks noChangeArrowheads="1"/>
            </xdr:cNvSpPr>
          </xdr:nvSpPr>
          <xdr:spPr>
            <a:xfrm>
              <a:off x="5040" y="4320"/>
              <a:ext cx="540" cy="3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000" b="0" i="1" u="none" baseline="0">
                  <a:solidFill>
                    <a:srgbClr val="000000"/>
                  </a:solidFill>
                </a:rPr>
                <a:t>or
</a:t>
              </a:r>
            </a:p>
          </xdr:txBody>
        </xdr:sp>
      </xdr:grpSp>
    </xdr:grpSp>
    <xdr:clientData/>
  </xdr:twoCellAnchor>
  <xdr:twoCellAnchor>
    <xdr:from>
      <xdr:col>1</xdr:col>
      <xdr:colOff>457200</xdr:colOff>
      <xdr:row>13</xdr:row>
      <xdr:rowOff>38100</xdr:rowOff>
    </xdr:from>
    <xdr:to>
      <xdr:col>9</xdr:col>
      <xdr:colOff>390525</xdr:colOff>
      <xdr:row>16</xdr:row>
      <xdr:rowOff>123825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066800" y="2219325"/>
          <a:ext cx="5038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2a: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Definition of measure commitments and relevant baselines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476250</xdr:colOff>
      <xdr:row>19</xdr:row>
      <xdr:rowOff>133350</xdr:rowOff>
    </xdr:from>
    <xdr:to>
      <xdr:col>9</xdr:col>
      <xdr:colOff>381000</xdr:colOff>
      <xdr:row>23</xdr:row>
      <xdr:rowOff>57150</xdr:rowOff>
    </xdr:to>
    <xdr:sp>
      <xdr:nvSpPr>
        <xdr:cNvPr id="41" name="Text Box 46"/>
        <xdr:cNvSpPr txBox="1">
          <a:spLocks noChangeArrowheads="1"/>
        </xdr:cNvSpPr>
      </xdr:nvSpPr>
      <xdr:spPr>
        <a:xfrm>
          <a:off x="1085850" y="3286125"/>
          <a:ext cx="50101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2b: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Selection of relevant practices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457200</xdr:colOff>
      <xdr:row>26</xdr:row>
      <xdr:rowOff>28575</xdr:rowOff>
    </xdr:from>
    <xdr:to>
      <xdr:col>9</xdr:col>
      <xdr:colOff>390525</xdr:colOff>
      <xdr:row>29</xdr:row>
      <xdr:rowOff>114300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066800" y="4314825"/>
          <a:ext cx="5038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2c: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Identification of cost revenue components and completion of linkage table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161925</xdr:colOff>
      <xdr:row>23</xdr:row>
      <xdr:rowOff>66675</xdr:rowOff>
    </xdr:from>
    <xdr:to>
      <xdr:col>5</xdr:col>
      <xdr:colOff>161925</xdr:colOff>
      <xdr:row>26</xdr:row>
      <xdr:rowOff>38100</xdr:rowOff>
    </xdr:to>
    <xdr:sp>
      <xdr:nvSpPr>
        <xdr:cNvPr id="43" name="Line 49"/>
        <xdr:cNvSpPr>
          <a:spLocks/>
        </xdr:cNvSpPr>
      </xdr:nvSpPr>
      <xdr:spPr>
        <a:xfrm>
          <a:off x="3438525" y="3867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133350</xdr:rowOff>
    </xdr:from>
    <xdr:to>
      <xdr:col>5</xdr:col>
      <xdr:colOff>152400</xdr:colOff>
      <xdr:row>19</xdr:row>
      <xdr:rowOff>104775</xdr:rowOff>
    </xdr:to>
    <xdr:sp>
      <xdr:nvSpPr>
        <xdr:cNvPr id="44" name="Line 51"/>
        <xdr:cNvSpPr>
          <a:spLocks/>
        </xdr:cNvSpPr>
      </xdr:nvSpPr>
      <xdr:spPr>
        <a:xfrm>
          <a:off x="3429000" y="2800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114300</xdr:rowOff>
    </xdr:from>
    <xdr:to>
      <xdr:col>5</xdr:col>
      <xdr:colOff>152400</xdr:colOff>
      <xdr:row>32</xdr:row>
      <xdr:rowOff>28575</xdr:rowOff>
    </xdr:to>
    <xdr:sp>
      <xdr:nvSpPr>
        <xdr:cNvPr id="45" name="Line 57"/>
        <xdr:cNvSpPr>
          <a:spLocks/>
        </xdr:cNvSpPr>
      </xdr:nvSpPr>
      <xdr:spPr>
        <a:xfrm>
          <a:off x="3429000" y="4886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32</xdr:row>
      <xdr:rowOff>38100</xdr:rowOff>
    </xdr:from>
    <xdr:to>
      <xdr:col>11</xdr:col>
      <xdr:colOff>57150</xdr:colOff>
      <xdr:row>32</xdr:row>
      <xdr:rowOff>38100</xdr:rowOff>
    </xdr:to>
    <xdr:sp>
      <xdr:nvSpPr>
        <xdr:cNvPr id="46" name="Line 58"/>
        <xdr:cNvSpPr>
          <a:spLocks/>
        </xdr:cNvSpPr>
      </xdr:nvSpPr>
      <xdr:spPr>
        <a:xfrm>
          <a:off x="3429000" y="52959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</xdr:row>
      <xdr:rowOff>38100</xdr:rowOff>
    </xdr:from>
    <xdr:to>
      <xdr:col>11</xdr:col>
      <xdr:colOff>95250</xdr:colOff>
      <xdr:row>32</xdr:row>
      <xdr:rowOff>57150</xdr:rowOff>
    </xdr:to>
    <xdr:sp>
      <xdr:nvSpPr>
        <xdr:cNvPr id="47" name="Line 59"/>
        <xdr:cNvSpPr>
          <a:spLocks/>
        </xdr:cNvSpPr>
      </xdr:nvSpPr>
      <xdr:spPr>
        <a:xfrm flipV="1">
          <a:off x="7010400" y="1085850"/>
          <a:ext cx="1905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38100</xdr:rowOff>
    </xdr:from>
    <xdr:to>
      <xdr:col>16</xdr:col>
      <xdr:colOff>381000</xdr:colOff>
      <xdr:row>6</xdr:row>
      <xdr:rowOff>38100</xdr:rowOff>
    </xdr:to>
    <xdr:sp>
      <xdr:nvSpPr>
        <xdr:cNvPr id="48" name="Line 60"/>
        <xdr:cNvSpPr>
          <a:spLocks/>
        </xdr:cNvSpPr>
      </xdr:nvSpPr>
      <xdr:spPr>
        <a:xfrm>
          <a:off x="7038975" y="1085850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6</xdr:row>
      <xdr:rowOff>47625</xdr:rowOff>
    </xdr:from>
    <xdr:to>
      <xdr:col>16</xdr:col>
      <xdr:colOff>381000</xdr:colOff>
      <xdr:row>7</xdr:row>
      <xdr:rowOff>28575</xdr:rowOff>
    </xdr:to>
    <xdr:sp>
      <xdr:nvSpPr>
        <xdr:cNvPr id="49" name="Line 61"/>
        <xdr:cNvSpPr>
          <a:spLocks/>
        </xdr:cNvSpPr>
      </xdr:nvSpPr>
      <xdr:spPr>
        <a:xfrm>
          <a:off x="10363200" y="1095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6</xdr:row>
      <xdr:rowOff>142875</xdr:rowOff>
    </xdr:from>
    <xdr:to>
      <xdr:col>9</xdr:col>
      <xdr:colOff>390525</xdr:colOff>
      <xdr:row>10</xdr:row>
      <xdr:rowOff>66675</xdr:rowOff>
    </xdr:to>
    <xdr:sp>
      <xdr:nvSpPr>
        <xdr:cNvPr id="50" name="Text Box 62"/>
        <xdr:cNvSpPr txBox="1">
          <a:spLocks noChangeArrowheads="1"/>
        </xdr:cNvSpPr>
      </xdr:nvSpPr>
      <xdr:spPr>
        <a:xfrm>
          <a:off x="1066800" y="1190625"/>
          <a:ext cx="5038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1: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Selection of approach for payment calculation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161925</xdr:colOff>
      <xdr:row>10</xdr:row>
      <xdr:rowOff>76200</xdr:rowOff>
    </xdr:from>
    <xdr:to>
      <xdr:col>5</xdr:col>
      <xdr:colOff>161925</xdr:colOff>
      <xdr:row>13</xdr:row>
      <xdr:rowOff>47625</xdr:rowOff>
    </xdr:to>
    <xdr:sp>
      <xdr:nvSpPr>
        <xdr:cNvPr id="51" name="Line 63"/>
        <xdr:cNvSpPr>
          <a:spLocks/>
        </xdr:cNvSpPr>
      </xdr:nvSpPr>
      <xdr:spPr>
        <a:xfrm>
          <a:off x="3438525" y="17716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3"/>
  <sheetViews>
    <sheetView zoomScalePageLayoutView="0" workbookViewId="0" topLeftCell="A1">
      <selection activeCell="F53" sqref="F53"/>
    </sheetView>
  </sheetViews>
  <sheetFormatPr defaultColWidth="9.140625" defaultRowHeight="12.75"/>
  <cols>
    <col min="2" max="2" width="12.57421875" style="0" customWidth="1"/>
  </cols>
  <sheetData>
    <row r="2" spans="1:12" ht="18">
      <c r="A2" s="332" t="s">
        <v>311</v>
      </c>
      <c r="B2" s="333"/>
      <c r="C2" s="333"/>
      <c r="D2" s="333"/>
      <c r="E2" s="333"/>
      <c r="F2" s="333"/>
      <c r="G2" s="333"/>
      <c r="H2" s="158"/>
      <c r="I2" s="158"/>
      <c r="J2" s="158"/>
      <c r="K2" s="158"/>
      <c r="L2" s="158"/>
    </row>
    <row r="4" spans="2:12" ht="12.75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2:12" ht="13.5" thickBot="1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2:21" ht="12.75">
      <c r="B6" s="334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6"/>
    </row>
    <row r="7" spans="2:21" ht="12.75"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9"/>
    </row>
    <row r="8" spans="2:21" ht="12.75"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9"/>
    </row>
    <row r="9" spans="2:21" ht="12.75">
      <c r="B9" s="337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9"/>
    </row>
    <row r="10" spans="2:21" ht="12.75">
      <c r="B10" s="337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9"/>
    </row>
    <row r="11" spans="2:21" ht="12.75">
      <c r="B11" s="337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9"/>
    </row>
    <row r="12" spans="2:21" ht="12.75"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9"/>
    </row>
    <row r="13" spans="2:21" ht="12.75">
      <c r="B13" s="337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9"/>
    </row>
    <row r="14" spans="2:21" ht="12.75"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9"/>
    </row>
    <row r="15" spans="2:21" ht="12.75"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9"/>
    </row>
    <row r="16" spans="2:21" ht="12.75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9"/>
    </row>
    <row r="17" spans="2:21" ht="12.75">
      <c r="B17" s="337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9"/>
    </row>
    <row r="18" spans="2:21" ht="12.75">
      <c r="B18" s="337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9"/>
    </row>
    <row r="19" spans="2:21" ht="12.75">
      <c r="B19" s="337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9"/>
    </row>
    <row r="20" spans="2:21" ht="12.75">
      <c r="B20" s="337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9"/>
    </row>
    <row r="21" spans="2:21" ht="12.75">
      <c r="B21" s="337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9"/>
    </row>
    <row r="22" spans="2:21" ht="12.75">
      <c r="B22" s="337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9"/>
    </row>
    <row r="23" spans="2:21" ht="12.75">
      <c r="B23" s="337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9"/>
    </row>
    <row r="24" spans="2:21" ht="12.75"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9"/>
    </row>
    <row r="25" spans="2:21" ht="12.75">
      <c r="B25" s="337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9"/>
    </row>
    <row r="26" spans="2:21" ht="12.75">
      <c r="B26" s="337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9"/>
    </row>
    <row r="27" spans="2:21" ht="12.75">
      <c r="B27" s="337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9"/>
    </row>
    <row r="28" spans="2:21" ht="12.75">
      <c r="B28" s="337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9"/>
    </row>
    <row r="29" spans="2:21" ht="12.75">
      <c r="B29" s="337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9"/>
    </row>
    <row r="30" spans="2:21" ht="12.75">
      <c r="B30" s="337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9"/>
    </row>
    <row r="31" spans="2:21" ht="12.75">
      <c r="B31" s="337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9"/>
    </row>
    <row r="32" spans="2:21" ht="12.75">
      <c r="B32" s="337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9"/>
    </row>
    <row r="33" spans="2:21" ht="12.75">
      <c r="B33" s="337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9"/>
    </row>
    <row r="34" spans="2:21" ht="12.75">
      <c r="B34" s="337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9"/>
    </row>
    <row r="35" spans="2:21" ht="12.75"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9"/>
    </row>
    <row r="36" spans="2:21" ht="12.75">
      <c r="B36" s="337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9"/>
    </row>
    <row r="37" spans="2:21" ht="12.75"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9"/>
    </row>
    <row r="38" spans="2:21" ht="12.75">
      <c r="B38" s="337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9"/>
    </row>
    <row r="39" spans="2:21" ht="12.75">
      <c r="B39" s="337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9"/>
    </row>
    <row r="40" spans="2:21" ht="12.75">
      <c r="B40" s="337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9"/>
    </row>
    <row r="41" spans="2:21" ht="12.75">
      <c r="B41" s="337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9"/>
    </row>
    <row r="42" spans="2:21" ht="12.75">
      <c r="B42" s="337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9"/>
    </row>
    <row r="43" spans="2:21" ht="12.75">
      <c r="B43" s="337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9"/>
    </row>
    <row r="44" spans="2:21" ht="12.75">
      <c r="B44" s="337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9"/>
    </row>
    <row r="45" spans="2:21" ht="12.75">
      <c r="B45" s="337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9"/>
    </row>
    <row r="46" spans="2:21" ht="12.75">
      <c r="B46" s="337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9"/>
    </row>
    <row r="47" spans="2:21" ht="12.75">
      <c r="B47" s="337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9"/>
    </row>
    <row r="48" spans="2:21" ht="12.75">
      <c r="B48" s="337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9"/>
    </row>
    <row r="49" spans="2:21" ht="12.75">
      <c r="B49" s="337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9"/>
    </row>
    <row r="50" spans="2:21" ht="12.75">
      <c r="B50" s="337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9"/>
    </row>
    <row r="51" spans="2:21" ht="13.5" thickBot="1">
      <c r="B51" s="340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2"/>
    </row>
    <row r="52" spans="2:12" ht="12.75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</row>
    <row r="53" spans="2:12" ht="12.75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</row>
  </sheetData>
  <sheetProtection/>
  <mergeCells count="2">
    <mergeCell ref="A2:G2"/>
    <mergeCell ref="B6:U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zoomScalePageLayoutView="0" workbookViewId="0" topLeftCell="A1">
      <selection activeCell="C22" sqref="C22:E23"/>
    </sheetView>
  </sheetViews>
  <sheetFormatPr defaultColWidth="9.140625" defaultRowHeight="12.75"/>
  <cols>
    <col min="1" max="1" width="37.8515625" style="0" customWidth="1"/>
    <col min="2" max="2" width="14.00390625" style="0" customWidth="1"/>
    <col min="3" max="3" width="22.140625" style="0" customWidth="1"/>
    <col min="4" max="4" width="20.57421875" style="0" customWidth="1"/>
    <col min="5" max="5" width="38.7109375" style="0" customWidth="1"/>
  </cols>
  <sheetData>
    <row r="2" spans="1:5" ht="72">
      <c r="A2" s="61" t="s">
        <v>327</v>
      </c>
      <c r="B2" s="158"/>
      <c r="C2" s="354" t="s">
        <v>13</v>
      </c>
      <c r="D2" s="354"/>
      <c r="E2" s="354"/>
    </row>
    <row r="3" spans="2:5" ht="15">
      <c r="B3" s="5"/>
      <c r="C3" s="138" t="s">
        <v>14</v>
      </c>
      <c r="D3" s="138" t="s">
        <v>15</v>
      </c>
      <c r="E3" s="138" t="s">
        <v>16</v>
      </c>
    </row>
    <row r="4" spans="1:2" ht="15">
      <c r="A4" s="122"/>
      <c r="B4" s="122"/>
    </row>
    <row r="5" spans="1:5" ht="15">
      <c r="A5" s="155" t="s">
        <v>101</v>
      </c>
      <c r="B5" s="155"/>
      <c r="C5" s="7" t="s">
        <v>54</v>
      </c>
      <c r="D5" s="7" t="s">
        <v>54</v>
      </c>
      <c r="E5" s="7" t="s">
        <v>1</v>
      </c>
    </row>
    <row r="6" spans="1:2" ht="15">
      <c r="A6" s="155"/>
      <c r="B6" s="155"/>
    </row>
    <row r="7" spans="1:2" ht="15">
      <c r="A7" s="139" t="s">
        <v>102</v>
      </c>
      <c r="B7" s="155"/>
    </row>
    <row r="8" spans="1:5" ht="15">
      <c r="A8" s="157" t="s">
        <v>79</v>
      </c>
      <c r="B8" s="160"/>
      <c r="C8" s="161" t="s">
        <v>106</v>
      </c>
      <c r="D8" s="161" t="s">
        <v>106</v>
      </c>
      <c r="E8" s="156" t="s">
        <v>104</v>
      </c>
    </row>
    <row r="9" spans="1:5" ht="12.75">
      <c r="A9" s="145" t="s">
        <v>80</v>
      </c>
      <c r="B9" s="146"/>
      <c r="C9" s="13"/>
      <c r="D9" s="13"/>
      <c r="E9" s="149" t="s">
        <v>107</v>
      </c>
    </row>
    <row r="10" spans="1:5" ht="12.75">
      <c r="A10" s="145" t="s">
        <v>81</v>
      </c>
      <c r="B10" s="146"/>
      <c r="C10" s="13"/>
      <c r="D10" s="13"/>
      <c r="E10" s="149" t="s">
        <v>108</v>
      </c>
    </row>
    <row r="11" spans="1:5" ht="12.75">
      <c r="A11" s="145" t="s">
        <v>82</v>
      </c>
      <c r="B11" s="146"/>
      <c r="C11" s="13"/>
      <c r="D11" s="13"/>
      <c r="E11" s="162" t="s">
        <v>109</v>
      </c>
    </row>
    <row r="12" spans="1:5" ht="12.75">
      <c r="A12" s="146" t="s">
        <v>83</v>
      </c>
      <c r="B12" s="146"/>
      <c r="C12" s="13"/>
      <c r="D12" s="13"/>
      <c r="E12" s="162" t="s">
        <v>110</v>
      </c>
    </row>
    <row r="13" spans="1:5" ht="12.75">
      <c r="A13" s="154" t="s">
        <v>84</v>
      </c>
      <c r="B13" s="154"/>
      <c r="C13" s="13"/>
      <c r="D13" s="13"/>
      <c r="E13" s="162" t="s">
        <v>111</v>
      </c>
    </row>
    <row r="14" spans="1:5" ht="12.75">
      <c r="A14" s="146" t="s">
        <v>85</v>
      </c>
      <c r="B14" s="146"/>
      <c r="C14" s="13"/>
      <c r="D14" s="13"/>
      <c r="E14" s="162" t="s">
        <v>112</v>
      </c>
    </row>
    <row r="15" spans="1:5" ht="12.75">
      <c r="A15" s="146" t="s">
        <v>86</v>
      </c>
      <c r="B15" s="146"/>
      <c r="C15" s="13"/>
      <c r="D15" s="13"/>
      <c r="E15" s="149" t="s">
        <v>113</v>
      </c>
    </row>
    <row r="16" spans="1:4" ht="12.75">
      <c r="A16" s="145" t="s">
        <v>87</v>
      </c>
      <c r="B16" s="146"/>
      <c r="C16" s="13"/>
      <c r="D16" s="13"/>
    </row>
    <row r="17" spans="1:4" ht="12.75">
      <c r="A17" s="145" t="s">
        <v>88</v>
      </c>
      <c r="B17" s="146"/>
      <c r="C17" s="13"/>
      <c r="D17" s="13"/>
    </row>
    <row r="18" spans="1:4" ht="12.75">
      <c r="A18" s="145" t="s">
        <v>89</v>
      </c>
      <c r="B18" s="146"/>
      <c r="C18" s="13"/>
      <c r="D18" s="13"/>
    </row>
    <row r="19" spans="1:4" ht="12.75">
      <c r="A19" s="146" t="s">
        <v>90</v>
      </c>
      <c r="B19" s="146"/>
      <c r="C19" s="13"/>
      <c r="D19" s="13"/>
    </row>
    <row r="20" spans="1:4" ht="12.75">
      <c r="A20" s="4"/>
      <c r="B20" s="6"/>
      <c r="C20" s="13"/>
      <c r="D20" s="13"/>
    </row>
    <row r="21" spans="1:4" ht="12.75">
      <c r="A21" s="4"/>
      <c r="B21" s="6"/>
      <c r="C21" s="13"/>
      <c r="D21" s="13"/>
    </row>
    <row r="22" spans="1:5" ht="30">
      <c r="A22" s="17" t="s">
        <v>114</v>
      </c>
      <c r="B22" s="122"/>
      <c r="C22" s="151" t="s">
        <v>326</v>
      </c>
      <c r="D22" s="151" t="s">
        <v>326</v>
      </c>
      <c r="E22" s="151"/>
    </row>
    <row r="23" spans="1:5" ht="30">
      <c r="A23" s="17" t="s">
        <v>115</v>
      </c>
      <c r="B23" s="122"/>
      <c r="C23" s="151"/>
      <c r="D23" s="151"/>
      <c r="E23" s="151" t="s">
        <v>328</v>
      </c>
    </row>
    <row r="24" spans="1:5" ht="12.75">
      <c r="A24" s="152"/>
      <c r="B24" s="152"/>
      <c r="C24" s="5"/>
      <c r="D24" s="5"/>
      <c r="E24" s="5"/>
    </row>
    <row r="25" spans="1:5" ht="12.75">
      <c r="A25" s="152"/>
      <c r="B25" s="152"/>
      <c r="C25" s="5"/>
      <c r="D25" s="5"/>
      <c r="E25" s="153"/>
    </row>
    <row r="26" spans="1:5" ht="12.75">
      <c r="A26" s="4"/>
      <c r="B26" s="6"/>
      <c r="E26" s="13"/>
    </row>
    <row r="27" ht="12.75">
      <c r="B27" s="5"/>
    </row>
  </sheetData>
  <sheetProtection/>
  <mergeCells count="1">
    <mergeCell ref="C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7.8515625" style="0" customWidth="1"/>
    <col min="2" max="2" width="14.00390625" style="0" customWidth="1"/>
    <col min="3" max="3" width="22.140625" style="0" customWidth="1"/>
    <col min="4" max="4" width="20.57421875" style="0" customWidth="1"/>
    <col min="5" max="5" width="42.421875" style="0" customWidth="1"/>
  </cols>
  <sheetData>
    <row r="2" spans="1:5" ht="72">
      <c r="A2" s="61" t="s">
        <v>329</v>
      </c>
      <c r="B2" s="158"/>
      <c r="C2" s="354" t="s">
        <v>13</v>
      </c>
      <c r="D2" s="354"/>
      <c r="E2" s="354"/>
    </row>
    <row r="3" spans="2:5" ht="15">
      <c r="B3" s="5"/>
      <c r="C3" s="138" t="s">
        <v>14</v>
      </c>
      <c r="D3" s="138" t="s">
        <v>15</v>
      </c>
      <c r="E3" s="138" t="s">
        <v>16</v>
      </c>
    </row>
    <row r="4" spans="1:2" ht="15">
      <c r="A4" s="122"/>
      <c r="B4" s="122"/>
    </row>
    <row r="5" spans="1:5" ht="15">
      <c r="A5" s="155" t="s">
        <v>101</v>
      </c>
      <c r="B5" s="155"/>
      <c r="C5" s="12" t="s">
        <v>54</v>
      </c>
      <c r="D5" s="12" t="s">
        <v>54</v>
      </c>
      <c r="E5" s="12" t="s">
        <v>1</v>
      </c>
    </row>
    <row r="6" spans="1:5" ht="15">
      <c r="A6" s="155" t="s">
        <v>102</v>
      </c>
      <c r="B6" s="155"/>
      <c r="C6" s="163" t="s">
        <v>106</v>
      </c>
      <c r="D6" s="163" t="s">
        <v>106</v>
      </c>
      <c r="E6" s="164" t="s">
        <v>103</v>
      </c>
    </row>
    <row r="7" spans="1:2" ht="15">
      <c r="A7" s="139" t="s">
        <v>117</v>
      </c>
      <c r="B7" s="155"/>
    </row>
    <row r="8" spans="1:5" ht="15">
      <c r="A8" s="157" t="s">
        <v>79</v>
      </c>
      <c r="B8" s="160"/>
      <c r="C8" s="161" t="s">
        <v>106</v>
      </c>
      <c r="D8" s="161" t="s">
        <v>106</v>
      </c>
      <c r="E8" s="156" t="s">
        <v>118</v>
      </c>
    </row>
    <row r="9" spans="1:5" ht="12.75">
      <c r="A9" s="145" t="s">
        <v>80</v>
      </c>
      <c r="B9" s="146"/>
      <c r="C9" s="13"/>
      <c r="D9" s="13"/>
      <c r="E9" s="149"/>
    </row>
    <row r="10" spans="1:5" ht="12.75">
      <c r="A10" s="145" t="s">
        <v>81</v>
      </c>
      <c r="B10" s="146"/>
      <c r="C10" s="13"/>
      <c r="D10" s="13"/>
      <c r="E10" s="149"/>
    </row>
    <row r="11" spans="1:5" ht="12.75">
      <c r="A11" s="145" t="s">
        <v>82</v>
      </c>
      <c r="B11" s="146"/>
      <c r="C11" s="13"/>
      <c r="D11" s="13"/>
      <c r="E11" s="162"/>
    </row>
    <row r="12" spans="1:5" ht="12.75">
      <c r="A12" s="146" t="s">
        <v>83</v>
      </c>
      <c r="B12" s="146"/>
      <c r="C12" s="13"/>
      <c r="D12" s="13"/>
      <c r="E12" s="162"/>
    </row>
    <row r="13" spans="1:5" ht="12.75">
      <c r="A13" s="146" t="s">
        <v>84</v>
      </c>
      <c r="B13" s="154"/>
      <c r="C13" s="13"/>
      <c r="D13" s="13"/>
      <c r="E13" s="162"/>
    </row>
    <row r="14" spans="1:5" ht="12.75">
      <c r="A14" s="146" t="s">
        <v>85</v>
      </c>
      <c r="B14" s="146"/>
      <c r="C14" s="13"/>
      <c r="D14" s="13"/>
      <c r="E14" s="162"/>
    </row>
    <row r="15" spans="1:5" ht="12.75">
      <c r="A15" s="146" t="s">
        <v>86</v>
      </c>
      <c r="B15" s="146"/>
      <c r="C15" s="13"/>
      <c r="D15" s="13"/>
      <c r="E15" s="149"/>
    </row>
    <row r="16" spans="1:4" ht="12.75">
      <c r="A16" s="145" t="s">
        <v>87</v>
      </c>
      <c r="B16" s="146"/>
      <c r="C16" s="13"/>
      <c r="D16" s="13"/>
    </row>
    <row r="17" spans="1:4" ht="12.75">
      <c r="A17" s="145" t="s">
        <v>88</v>
      </c>
      <c r="B17" s="146"/>
      <c r="C17" s="13"/>
      <c r="D17" s="13"/>
    </row>
    <row r="18" spans="1:4" ht="12.75">
      <c r="A18" s="145" t="s">
        <v>89</v>
      </c>
      <c r="B18" s="146"/>
      <c r="C18" s="13"/>
      <c r="D18" s="13"/>
    </row>
    <row r="19" spans="1:4" ht="12.75">
      <c r="A19" s="146" t="s">
        <v>90</v>
      </c>
      <c r="B19" s="146"/>
      <c r="C19" s="13"/>
      <c r="D19" s="13"/>
    </row>
    <row r="20" spans="1:4" ht="12.75">
      <c r="A20" s="4"/>
      <c r="B20" s="6"/>
      <c r="C20" s="13"/>
      <c r="D20" s="13"/>
    </row>
    <row r="21" spans="1:4" ht="12.75">
      <c r="A21" s="4"/>
      <c r="B21" s="6"/>
      <c r="C21" s="13"/>
      <c r="D21" s="13"/>
    </row>
    <row r="22" spans="1:5" ht="30">
      <c r="A22" s="17" t="s">
        <v>114</v>
      </c>
      <c r="B22" s="122"/>
      <c r="C22" s="151" t="s">
        <v>326</v>
      </c>
      <c r="D22" s="151" t="s">
        <v>326</v>
      </c>
      <c r="E22" s="151"/>
    </row>
    <row r="23" spans="1:5" ht="30">
      <c r="A23" s="17" t="s">
        <v>115</v>
      </c>
      <c r="B23" s="122"/>
      <c r="C23" s="151"/>
      <c r="D23" s="151"/>
      <c r="E23" s="151" t="s">
        <v>330</v>
      </c>
    </row>
    <row r="24" spans="1:5" ht="12.75">
      <c r="A24" s="152"/>
      <c r="B24" s="152"/>
      <c r="C24" s="5"/>
      <c r="D24" s="5"/>
      <c r="E24" s="5"/>
    </row>
    <row r="25" spans="1:5" ht="12.75">
      <c r="A25" s="152"/>
      <c r="B25" s="152"/>
      <c r="C25" s="5"/>
      <c r="D25" s="5"/>
      <c r="E25" s="153"/>
    </row>
    <row r="26" spans="1:5" ht="12.75">
      <c r="A26" s="4"/>
      <c r="B26" s="6"/>
      <c r="E26" s="13"/>
    </row>
    <row r="27" ht="12.75">
      <c r="B27" s="5"/>
    </row>
  </sheetData>
  <sheetProtection/>
  <mergeCells count="1">
    <mergeCell ref="C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5.57421875" style="0" customWidth="1"/>
    <col min="2" max="2" width="11.140625" style="0" customWidth="1"/>
    <col min="3" max="3" width="14.140625" style="0" customWidth="1"/>
    <col min="4" max="4" width="18.8515625" style="0" customWidth="1"/>
    <col min="5" max="5" width="10.28125" style="0" customWidth="1"/>
    <col min="6" max="6" width="11.00390625" style="0" customWidth="1"/>
    <col min="7" max="7" width="14.28125" style="0" customWidth="1"/>
    <col min="8" max="8" width="11.140625" style="0" customWidth="1"/>
    <col min="9" max="9" width="12.7109375" style="0" customWidth="1"/>
    <col min="10" max="10" width="8.28125" style="0" customWidth="1"/>
    <col min="11" max="11" width="14.140625" style="0" customWidth="1"/>
    <col min="12" max="12" width="11.8515625" style="0" customWidth="1"/>
    <col min="13" max="13" width="9.57421875" style="0" customWidth="1"/>
  </cols>
  <sheetData>
    <row r="2" spans="1:4" ht="18">
      <c r="A2" s="15" t="s">
        <v>331</v>
      </c>
      <c r="B2" s="354" t="s">
        <v>13</v>
      </c>
      <c r="C2" s="354"/>
      <c r="D2" s="354"/>
    </row>
    <row r="3" spans="2:4" ht="15">
      <c r="B3" s="166"/>
      <c r="C3" s="166"/>
      <c r="D3" s="138"/>
    </row>
    <row r="4" spans="1:4" ht="15">
      <c r="A4" s="14" t="s">
        <v>258</v>
      </c>
      <c r="B4" s="167" t="s">
        <v>22</v>
      </c>
      <c r="C4" s="167" t="s">
        <v>22</v>
      </c>
      <c r="D4" s="13" t="s">
        <v>22</v>
      </c>
    </row>
    <row r="5" spans="2:3" ht="9" customHeight="1">
      <c r="B5" s="105"/>
      <c r="C5" s="105"/>
    </row>
    <row r="6" spans="1:3" ht="18.75" customHeight="1" thickBot="1">
      <c r="A6" s="14" t="s">
        <v>259</v>
      </c>
      <c r="B6" s="105"/>
      <c r="C6" s="105"/>
    </row>
    <row r="7" spans="1:13" ht="15">
      <c r="A7" s="157" t="s">
        <v>119</v>
      </c>
      <c r="B7" s="360" t="s">
        <v>14</v>
      </c>
      <c r="C7" s="361"/>
      <c r="D7" s="361"/>
      <c r="E7" s="361"/>
      <c r="F7" s="361"/>
      <c r="G7" s="362"/>
      <c r="H7" s="360" t="s">
        <v>15</v>
      </c>
      <c r="I7" s="361"/>
      <c r="J7" s="361"/>
      <c r="K7" s="361"/>
      <c r="L7" s="361"/>
      <c r="M7" s="362"/>
    </row>
    <row r="8" spans="1:13" ht="51.75" thickBot="1">
      <c r="A8" s="2" t="s">
        <v>23</v>
      </c>
      <c r="B8" s="236" t="s">
        <v>6</v>
      </c>
      <c r="C8" s="237" t="s">
        <v>7</v>
      </c>
      <c r="D8" s="237" t="s">
        <v>2</v>
      </c>
      <c r="E8" s="237" t="s">
        <v>3</v>
      </c>
      <c r="F8" s="237" t="s">
        <v>4</v>
      </c>
      <c r="G8" s="238" t="s">
        <v>5</v>
      </c>
      <c r="H8" s="236" t="s">
        <v>6</v>
      </c>
      <c r="I8" s="237" t="s">
        <v>7</v>
      </c>
      <c r="J8" s="237" t="s">
        <v>2</v>
      </c>
      <c r="K8" s="237" t="s">
        <v>3</v>
      </c>
      <c r="L8" s="237" t="s">
        <v>4</v>
      </c>
      <c r="M8" s="238" t="s">
        <v>5</v>
      </c>
    </row>
    <row r="9" spans="1:11" ht="12.75">
      <c r="A9" s="2"/>
      <c r="B9" s="168"/>
      <c r="C9" s="168"/>
      <c r="D9" s="2"/>
      <c r="K9" s="168"/>
    </row>
    <row r="10" spans="1:11" ht="12.75">
      <c r="A10" s="2"/>
      <c r="B10" s="168"/>
      <c r="C10" s="168"/>
      <c r="D10" s="2"/>
      <c r="K10" s="168"/>
    </row>
    <row r="11" spans="1:11" ht="12.75">
      <c r="A11" s="4"/>
      <c r="B11" s="137"/>
      <c r="C11" s="137"/>
      <c r="D11" s="2"/>
      <c r="K11" s="137"/>
    </row>
    <row r="12" spans="1:11" ht="12.75">
      <c r="A12" s="4"/>
      <c r="B12" s="137"/>
      <c r="C12" s="137"/>
      <c r="D12" s="2"/>
      <c r="K12" s="137"/>
    </row>
    <row r="13" spans="1:11" ht="12.75">
      <c r="A13" s="4"/>
      <c r="B13" s="137"/>
      <c r="C13" s="137"/>
      <c r="D13" s="2"/>
      <c r="K13" s="137"/>
    </row>
    <row r="14" spans="1:4" ht="12.75">
      <c r="A14" s="4"/>
      <c r="B14" s="137"/>
      <c r="C14" s="137"/>
      <c r="D14" s="2"/>
    </row>
    <row r="15" spans="1:4" ht="12.75">
      <c r="A15" s="4"/>
      <c r="B15" s="19"/>
      <c r="C15" s="19"/>
      <c r="D15" s="2"/>
    </row>
    <row r="16" spans="1:13" ht="15">
      <c r="A16" s="14" t="s">
        <v>260</v>
      </c>
      <c r="B16" s="359" t="s">
        <v>16</v>
      </c>
      <c r="C16" s="333"/>
      <c r="D16" s="333"/>
      <c r="E16" s="333"/>
      <c r="F16" s="333"/>
      <c r="G16" s="333"/>
      <c r="H16" s="333"/>
      <c r="I16" s="333"/>
      <c r="J16" s="215"/>
      <c r="K16" s="215"/>
      <c r="L16" s="215"/>
      <c r="M16" s="215"/>
    </row>
    <row r="17" spans="1:9" ht="24" customHeight="1">
      <c r="A17" s="157" t="s">
        <v>153</v>
      </c>
      <c r="B17" s="357" t="s">
        <v>151</v>
      </c>
      <c r="C17" s="358"/>
      <c r="D17" s="358"/>
      <c r="E17" s="358"/>
      <c r="F17" s="357" t="s">
        <v>152</v>
      </c>
      <c r="G17" s="358"/>
      <c r="H17" s="358"/>
      <c r="I17" s="358"/>
    </row>
    <row r="18" spans="1:9" ht="40.5" customHeight="1">
      <c r="A18" s="157" t="s">
        <v>120</v>
      </c>
      <c r="B18" s="171" t="s">
        <v>118</v>
      </c>
      <c r="C18" s="171" t="s">
        <v>121</v>
      </c>
      <c r="D18" s="171" t="s">
        <v>122</v>
      </c>
      <c r="E18" s="171" t="s">
        <v>19</v>
      </c>
      <c r="F18" s="171" t="s">
        <v>118</v>
      </c>
      <c r="G18" s="171" t="s">
        <v>121</v>
      </c>
      <c r="H18" s="171" t="s">
        <v>122</v>
      </c>
      <c r="I18" s="171" t="s">
        <v>19</v>
      </c>
    </row>
    <row r="19" spans="1:9" ht="30">
      <c r="A19" s="172" t="s">
        <v>123</v>
      </c>
      <c r="B19" s="169"/>
      <c r="C19" s="170" t="s">
        <v>8</v>
      </c>
      <c r="D19" s="170" t="s">
        <v>8</v>
      </c>
      <c r="E19" s="170" t="s">
        <v>8</v>
      </c>
      <c r="F19" s="170" t="s">
        <v>8</v>
      </c>
      <c r="G19" s="170"/>
      <c r="H19" s="170"/>
      <c r="I19" s="170"/>
    </row>
    <row r="20" spans="1:2" ht="12.75">
      <c r="A20" s="18"/>
      <c r="B20" s="18"/>
    </row>
    <row r="21" spans="1:2" ht="12.75">
      <c r="A21" s="18"/>
      <c r="B21" s="18"/>
    </row>
    <row r="22" spans="1:2" ht="12.75">
      <c r="A22" s="18"/>
      <c r="B22" s="18"/>
    </row>
    <row r="23" spans="1:2" ht="12.75">
      <c r="A23" s="4"/>
      <c r="B23" s="18"/>
    </row>
    <row r="24" ht="12.75">
      <c r="B24" s="18"/>
    </row>
    <row r="25" ht="12.75">
      <c r="B25" s="18"/>
    </row>
    <row r="26" spans="2:7" ht="12.75">
      <c r="B26" s="18"/>
      <c r="G26" s="65"/>
    </row>
    <row r="27" ht="12.75">
      <c r="B27" s="18"/>
    </row>
  </sheetData>
  <sheetProtection/>
  <mergeCells count="6">
    <mergeCell ref="F17:I17"/>
    <mergeCell ref="B16:I16"/>
    <mergeCell ref="B2:D2"/>
    <mergeCell ref="B17:E17"/>
    <mergeCell ref="B7:G7"/>
    <mergeCell ref="H7:M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5.7109375" style="0" customWidth="1"/>
    <col min="2" max="2" width="36.8515625" style="0" customWidth="1"/>
    <col min="3" max="3" width="14.421875" style="0" customWidth="1"/>
    <col min="4" max="4" width="21.8515625" style="0" customWidth="1"/>
    <col min="5" max="5" width="15.57421875" style="0" customWidth="1"/>
    <col min="6" max="6" width="14.57421875" style="0" customWidth="1"/>
    <col min="7" max="7" width="19.57421875" style="0" customWidth="1"/>
    <col min="8" max="8" width="12.28125" style="0" customWidth="1"/>
    <col min="9" max="9" width="23.00390625" style="0" customWidth="1"/>
  </cols>
  <sheetData>
    <row r="1" spans="1:4" ht="72.75" thickBot="1">
      <c r="A1" s="61" t="s">
        <v>332</v>
      </c>
      <c r="B1" s="353" t="s">
        <v>13</v>
      </c>
      <c r="C1" s="353"/>
      <c r="D1" s="353"/>
    </row>
    <row r="2" spans="1:7" ht="12.75">
      <c r="A2" s="21"/>
      <c r="B2" s="364" t="s">
        <v>14</v>
      </c>
      <c r="C2" s="365"/>
      <c r="D2" s="365"/>
      <c r="E2" s="365"/>
      <c r="F2" s="365"/>
      <c r="G2" s="366"/>
    </row>
    <row r="3" spans="1:12" ht="12.75">
      <c r="A3" s="22" t="s">
        <v>25</v>
      </c>
      <c r="B3" s="367" t="s">
        <v>54</v>
      </c>
      <c r="C3" s="368"/>
      <c r="D3" s="368"/>
      <c r="E3" s="368"/>
      <c r="F3" s="368"/>
      <c r="G3" s="369"/>
      <c r="H3" s="13"/>
      <c r="I3" s="13"/>
      <c r="J3" s="13"/>
      <c r="K3" s="13"/>
      <c r="L3" s="13"/>
    </row>
    <row r="4" spans="1:7" ht="12.75">
      <c r="A4" s="23" t="s">
        <v>0</v>
      </c>
      <c r="B4" s="20" t="s">
        <v>6</v>
      </c>
      <c r="C4" s="20" t="s">
        <v>7</v>
      </c>
      <c r="D4" s="20" t="s">
        <v>2</v>
      </c>
      <c r="E4" s="133" t="s">
        <v>3</v>
      </c>
      <c r="F4" s="133" t="s">
        <v>4</v>
      </c>
      <c r="G4" s="24" t="s">
        <v>5</v>
      </c>
    </row>
    <row r="5" spans="1:7" ht="12.75">
      <c r="A5" s="25"/>
      <c r="B5" s="372"/>
      <c r="C5" s="372"/>
      <c r="D5" s="372"/>
      <c r="E5" s="358"/>
      <c r="F5" s="363"/>
      <c r="G5" s="370"/>
    </row>
    <row r="6" spans="1:7" ht="12.75">
      <c r="A6" s="26" t="s">
        <v>230</v>
      </c>
      <c r="B6" s="352"/>
      <c r="C6" s="352"/>
      <c r="D6" s="352"/>
      <c r="E6" s="358"/>
      <c r="F6" s="363"/>
      <c r="G6" s="371"/>
    </row>
    <row r="7" spans="1:7" ht="12.75">
      <c r="A7" s="27" t="s">
        <v>9</v>
      </c>
      <c r="B7" s="87">
        <f>'Step 4b'!B12</f>
        <v>216.34</v>
      </c>
      <c r="C7" s="87">
        <f>'Step 4b'!B13</f>
        <v>205.33</v>
      </c>
      <c r="D7" s="87">
        <f>'Step 4b'!B14</f>
        <v>140.59</v>
      </c>
      <c r="E7" s="201">
        <f>'Step 4b'!B16</f>
        <v>138</v>
      </c>
      <c r="F7" s="130">
        <f>'Step 4b'!B16</f>
        <v>138</v>
      </c>
      <c r="G7" s="88" t="s">
        <v>18</v>
      </c>
    </row>
    <row r="8" spans="1:7" ht="12.75">
      <c r="A8" s="27" t="s">
        <v>232</v>
      </c>
      <c r="B8" s="89">
        <f>'Step 4b'!H26</f>
        <v>88</v>
      </c>
      <c r="C8" s="87">
        <f>'Step 4b'!H27</f>
        <v>691.2</v>
      </c>
      <c r="D8" s="89">
        <f>'Step 4b'!H28</f>
        <v>1112</v>
      </c>
      <c r="E8" s="202">
        <f>'Step 4b'!B30</f>
        <v>299</v>
      </c>
      <c r="F8" s="129">
        <f>'Step 4b'!B30</f>
        <v>299</v>
      </c>
      <c r="G8" s="88" t="s">
        <v>18</v>
      </c>
    </row>
    <row r="9" spans="1:7" ht="12.75">
      <c r="A9" s="27" t="s">
        <v>261</v>
      </c>
      <c r="B9" s="87">
        <f>'Step 4b'!H41</f>
        <v>1090.8</v>
      </c>
      <c r="C9" s="87">
        <f>'Step 4b'!H42</f>
        <v>1355.6000000000001</v>
      </c>
      <c r="D9" s="87">
        <f>'Step 4b'!H43</f>
        <v>828</v>
      </c>
      <c r="E9" s="201">
        <f>'Step 4b'!H44</f>
        <v>822</v>
      </c>
      <c r="F9" s="130">
        <f>'Step 4b'!H45</f>
        <v>822</v>
      </c>
      <c r="G9" s="87">
        <f>'Step 4b'!B46</f>
        <v>1000</v>
      </c>
    </row>
    <row r="10" spans="1:7" ht="12.75">
      <c r="A10" s="27"/>
      <c r="B10" s="90"/>
      <c r="C10" s="90"/>
      <c r="D10" s="90"/>
      <c r="E10" s="203"/>
      <c r="F10" s="131"/>
      <c r="G10" s="91"/>
    </row>
    <row r="11" spans="1:7" ht="13.5" thickBot="1">
      <c r="A11" s="28" t="s">
        <v>26</v>
      </c>
      <c r="B11" s="85">
        <f>SUM(B7:B9)</f>
        <v>1395.1399999999999</v>
      </c>
      <c r="C11" s="85">
        <f>SUM(C7:C9)</f>
        <v>2252.13</v>
      </c>
      <c r="D11" s="85">
        <f>SUM(D7:D9)</f>
        <v>2080.59</v>
      </c>
      <c r="E11" s="201">
        <f>SUM(E7:E9)</f>
        <v>1259</v>
      </c>
      <c r="F11" s="134">
        <f>SUM(F7:F9)</f>
        <v>1259</v>
      </c>
      <c r="G11" s="86">
        <f>SUM(G9)</f>
        <v>1000</v>
      </c>
    </row>
    <row r="13" ht="13.5" thickBot="1"/>
    <row r="14" spans="1:7" ht="12.75">
      <c r="A14" s="21"/>
      <c r="B14" s="364" t="s">
        <v>15</v>
      </c>
      <c r="C14" s="365"/>
      <c r="D14" s="365"/>
      <c r="E14" s="365"/>
      <c r="F14" s="365"/>
      <c r="G14" s="366"/>
    </row>
    <row r="15" spans="1:7" ht="12.75">
      <c r="A15" s="22" t="s">
        <v>25</v>
      </c>
      <c r="B15" s="367" t="s">
        <v>54</v>
      </c>
      <c r="C15" s="368"/>
      <c r="D15" s="368"/>
      <c r="E15" s="368"/>
      <c r="F15" s="368"/>
      <c r="G15" s="369"/>
    </row>
    <row r="16" spans="1:7" ht="12.75">
      <c r="A16" s="23" t="s">
        <v>0</v>
      </c>
      <c r="B16" s="20" t="s">
        <v>6</v>
      </c>
      <c r="C16" s="20" t="s">
        <v>7</v>
      </c>
      <c r="D16" s="20" t="s">
        <v>2</v>
      </c>
      <c r="E16" s="133" t="s">
        <v>3</v>
      </c>
      <c r="F16" s="133" t="s">
        <v>4</v>
      </c>
      <c r="G16" s="24" t="s">
        <v>5</v>
      </c>
    </row>
    <row r="17" spans="1:7" ht="12.75">
      <c r="A17" s="25"/>
      <c r="B17" s="372"/>
      <c r="C17" s="372"/>
      <c r="D17" s="372"/>
      <c r="E17" s="358"/>
      <c r="F17" s="363"/>
      <c r="G17" s="370"/>
    </row>
    <row r="18" spans="1:7" ht="12.75">
      <c r="A18" s="26" t="s">
        <v>230</v>
      </c>
      <c r="B18" s="352"/>
      <c r="C18" s="352"/>
      <c r="D18" s="352"/>
      <c r="E18" s="358"/>
      <c r="F18" s="363"/>
      <c r="G18" s="371"/>
    </row>
    <row r="19" spans="1:7" ht="12.75">
      <c r="A19" s="27" t="s">
        <v>238</v>
      </c>
      <c r="B19" s="83">
        <f>'Step 4b'!H58</f>
        <v>180</v>
      </c>
      <c r="C19" s="71">
        <f>'Step 4b'!H59</f>
        <v>270</v>
      </c>
      <c r="D19" s="71">
        <f>'Step 4b'!H60</f>
        <v>215</v>
      </c>
      <c r="E19" s="202">
        <f>'Step 4b'!H63</f>
        <v>300</v>
      </c>
      <c r="F19" s="129">
        <f>'Step 4b'!H64</f>
        <v>300</v>
      </c>
      <c r="G19" s="88" t="s">
        <v>18</v>
      </c>
    </row>
    <row r="20" spans="1:7" ht="12.75">
      <c r="A20" s="27" t="s">
        <v>73</v>
      </c>
      <c r="B20" s="83">
        <f>'Step 4b'!H74</f>
        <v>357.50000000000006</v>
      </c>
      <c r="C20" s="83">
        <f>'Step 4b'!H75</f>
        <v>357.50000000000006</v>
      </c>
      <c r="D20" s="83">
        <f>'Step 4b'!H76</f>
        <v>357.50000000000006</v>
      </c>
      <c r="E20" s="201">
        <f>'Step 4b'!H77</f>
        <v>357.50000000000006</v>
      </c>
      <c r="F20" s="130">
        <f>'Step 4b'!H78</f>
        <v>357.50000000000006</v>
      </c>
      <c r="G20" s="88" t="s">
        <v>18</v>
      </c>
    </row>
    <row r="21" spans="1:7" ht="12.75">
      <c r="A21" s="27" t="s">
        <v>78</v>
      </c>
      <c r="B21" s="83">
        <f>'Step 4b'!H89</f>
        <v>395</v>
      </c>
      <c r="C21" s="71">
        <f>'Step 4b'!H90</f>
        <v>521</v>
      </c>
      <c r="D21" s="71">
        <f>'Step 4b'!H91</f>
        <v>539</v>
      </c>
      <c r="E21" s="202">
        <f>'Step 4b'!H92</f>
        <v>433</v>
      </c>
      <c r="F21" s="129">
        <f>'Step 4b'!H93</f>
        <v>433</v>
      </c>
      <c r="G21" s="88" t="s">
        <v>18</v>
      </c>
    </row>
    <row r="22" spans="1:7" ht="12.75">
      <c r="A22" s="27"/>
      <c r="B22" s="90"/>
      <c r="C22" s="90"/>
      <c r="D22" s="90"/>
      <c r="E22" s="203"/>
      <c r="F22" s="131"/>
      <c r="G22" s="91"/>
    </row>
    <row r="23" spans="1:7" ht="13.5" thickBot="1">
      <c r="A23" s="28" t="s">
        <v>27</v>
      </c>
      <c r="B23" s="85">
        <f>SUM(B19:B21)</f>
        <v>932.5</v>
      </c>
      <c r="C23" s="85">
        <f>SUM(C19:C21)</f>
        <v>1148.5</v>
      </c>
      <c r="D23" s="85">
        <f>SUM(D19:D21)</f>
        <v>1111.5</v>
      </c>
      <c r="E23" s="201">
        <f>SUM(E19:E21)</f>
        <v>1090.5</v>
      </c>
      <c r="F23" s="134">
        <f>SUM(F19:F21)</f>
        <v>1090.5</v>
      </c>
      <c r="G23" s="98" t="s">
        <v>18</v>
      </c>
    </row>
    <row r="25" ht="13.5" thickBot="1">
      <c r="A25" s="310" t="s">
        <v>296</v>
      </c>
    </row>
    <row r="26" spans="1:5" ht="12.75">
      <c r="A26" s="54"/>
      <c r="B26" s="364" t="s">
        <v>16</v>
      </c>
      <c r="C26" s="365"/>
      <c r="D26" s="365"/>
      <c r="E26" s="366"/>
    </row>
    <row r="27" spans="1:5" ht="25.5">
      <c r="A27" s="26" t="s">
        <v>153</v>
      </c>
      <c r="B27" s="373" t="s">
        <v>151</v>
      </c>
      <c r="C27" s="374"/>
      <c r="D27" s="374"/>
      <c r="E27" s="217" t="s">
        <v>152</v>
      </c>
    </row>
    <row r="28" spans="1:5" ht="25.5">
      <c r="A28" s="26" t="s">
        <v>120</v>
      </c>
      <c r="B28" s="132" t="s">
        <v>154</v>
      </c>
      <c r="C28" s="216" t="s">
        <v>122</v>
      </c>
      <c r="D28" s="216" t="s">
        <v>121</v>
      </c>
      <c r="E28" s="218" t="s">
        <v>118</v>
      </c>
    </row>
    <row r="29" spans="1:5" ht="12.75">
      <c r="A29" s="25"/>
      <c r="B29" s="372"/>
      <c r="C29" s="372"/>
      <c r="D29" s="372"/>
      <c r="E29" s="370"/>
    </row>
    <row r="30" spans="1:5" ht="12.75">
      <c r="A30" s="26" t="s">
        <v>24</v>
      </c>
      <c r="B30" s="352"/>
      <c r="C30" s="352"/>
      <c r="D30" s="352"/>
      <c r="E30" s="371"/>
    </row>
    <row r="31" spans="1:5" ht="12.75">
      <c r="A31" s="26" t="s">
        <v>155</v>
      </c>
      <c r="B31" s="83">
        <f>'Step 4b'!J105</f>
        <v>445.75</v>
      </c>
      <c r="C31" s="71">
        <f>'Step 4b'!B106</f>
        <v>269</v>
      </c>
      <c r="D31" s="322">
        <f>'Step 4b'!J107</f>
        <v>94.25</v>
      </c>
      <c r="E31" s="323">
        <f>'Step 4b'!J108</f>
        <v>30.75</v>
      </c>
    </row>
    <row r="32" spans="1:5" ht="12.75">
      <c r="A32" s="26" t="s">
        <v>262</v>
      </c>
      <c r="B32" s="83">
        <f>'Step 4b'!J119</f>
        <v>-19.6010101010101</v>
      </c>
      <c r="C32" s="71">
        <f>'Step 4b'!B120</f>
        <v>-10</v>
      </c>
      <c r="D32" s="322">
        <f>'Step 4b'!J121</f>
        <v>-6</v>
      </c>
      <c r="E32" s="323">
        <f>'Step 4b'!J122</f>
        <v>-3</v>
      </c>
    </row>
    <row r="33" spans="1:5" ht="12.75">
      <c r="A33" s="26" t="s">
        <v>263</v>
      </c>
      <c r="B33" s="83">
        <f>'Step 4b'!J133</f>
        <v>-18.127384960718295</v>
      </c>
      <c r="C33" s="71">
        <f>'Step 4b'!B134</f>
        <v>-9</v>
      </c>
      <c r="D33" s="322">
        <f>'Step 4b'!J135</f>
        <v>-5.5</v>
      </c>
      <c r="E33" s="323">
        <f>'Step 4b'!J136</f>
        <v>-3</v>
      </c>
    </row>
    <row r="34" spans="1:5" ht="12.75">
      <c r="A34" s="27"/>
      <c r="B34" s="121"/>
      <c r="C34" s="121"/>
      <c r="D34" s="324"/>
      <c r="E34" s="325"/>
    </row>
    <row r="35" spans="1:5" ht="13.5" thickBot="1">
      <c r="A35" s="28" t="s">
        <v>29</v>
      </c>
      <c r="B35" s="85">
        <f>SUM(B31:B33)</f>
        <v>408.0216049382716</v>
      </c>
      <c r="C35" s="85">
        <f>SUM(C31:C33)</f>
        <v>250</v>
      </c>
      <c r="D35" s="326">
        <f>SUM(D31:D33)</f>
        <v>82.75</v>
      </c>
      <c r="E35" s="327">
        <f>SUM(E31:E33)</f>
        <v>24.75</v>
      </c>
    </row>
  </sheetData>
  <sheetProtection/>
  <mergeCells count="23">
    <mergeCell ref="B1:D1"/>
    <mergeCell ref="B5:B6"/>
    <mergeCell ref="C5:C6"/>
    <mergeCell ref="D5:D6"/>
    <mergeCell ref="B27:D27"/>
    <mergeCell ref="B2:G2"/>
    <mergeCell ref="E5:E6"/>
    <mergeCell ref="F5:F6"/>
    <mergeCell ref="E17:E18"/>
    <mergeCell ref="B29:B30"/>
    <mergeCell ref="C29:C30"/>
    <mergeCell ref="D29:D30"/>
    <mergeCell ref="E29:E30"/>
    <mergeCell ref="F17:F18"/>
    <mergeCell ref="B14:G14"/>
    <mergeCell ref="B15:G15"/>
    <mergeCell ref="B3:G3"/>
    <mergeCell ref="B26:E26"/>
    <mergeCell ref="G5:G6"/>
    <mergeCell ref="G17:G18"/>
    <mergeCell ref="B17:B18"/>
    <mergeCell ref="C17:C18"/>
    <mergeCell ref="D17:D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41.140625" style="0" customWidth="1"/>
    <col min="3" max="3" width="26.421875" style="0" customWidth="1"/>
    <col min="4" max="4" width="27.140625" style="0" customWidth="1"/>
    <col min="5" max="5" width="26.57421875" style="0" customWidth="1"/>
    <col min="6" max="6" width="22.421875" style="0" customWidth="1"/>
    <col min="7" max="7" width="24.00390625" style="0" customWidth="1"/>
    <col min="8" max="8" width="20.00390625" style="0" customWidth="1"/>
    <col min="9" max="9" width="36.28125" style="0" customWidth="1"/>
  </cols>
  <sheetData>
    <row r="1" spans="1:6" ht="54">
      <c r="A1" s="61" t="s">
        <v>333</v>
      </c>
      <c r="B1" s="354" t="s">
        <v>13</v>
      </c>
      <c r="C1" s="389"/>
      <c r="D1" s="389"/>
      <c r="E1" s="389"/>
      <c r="F1" s="105"/>
    </row>
    <row r="5" ht="16.5" thickBot="1">
      <c r="A5" s="69" t="s">
        <v>14</v>
      </c>
    </row>
    <row r="6" spans="1:8" ht="12.75">
      <c r="A6" s="173" t="s">
        <v>312</v>
      </c>
      <c r="B6" s="179" t="s">
        <v>270</v>
      </c>
      <c r="C6" s="388" t="s">
        <v>268</v>
      </c>
      <c r="D6" s="375"/>
      <c r="E6" s="375"/>
      <c r="F6" s="375"/>
      <c r="G6" s="375"/>
      <c r="H6" s="376"/>
    </row>
    <row r="7" spans="1:8" ht="12.75">
      <c r="A7" s="174"/>
      <c r="B7" s="180" t="s">
        <v>45</v>
      </c>
      <c r="C7" s="27" t="s">
        <v>264</v>
      </c>
      <c r="D7" s="20" t="s">
        <v>265</v>
      </c>
      <c r="E7" s="20" t="s">
        <v>266</v>
      </c>
      <c r="F7" s="20" t="s">
        <v>267</v>
      </c>
      <c r="G7" s="20" t="s">
        <v>49</v>
      </c>
      <c r="H7" s="24" t="s">
        <v>44</v>
      </c>
    </row>
    <row r="8" spans="1:8" ht="12.75">
      <c r="A8" s="175" t="s">
        <v>269</v>
      </c>
      <c r="B8" s="180"/>
      <c r="C8" s="308" t="s">
        <v>283</v>
      </c>
      <c r="D8" s="209" t="s">
        <v>272</v>
      </c>
      <c r="E8" s="70"/>
      <c r="F8" s="70"/>
      <c r="G8" s="20"/>
      <c r="H8" s="24"/>
    </row>
    <row r="9" spans="1:8" ht="12.75">
      <c r="A9" s="175"/>
      <c r="B9" s="181"/>
      <c r="C9" s="184"/>
      <c r="D9" s="70"/>
      <c r="E9" s="70"/>
      <c r="F9" s="70"/>
      <c r="G9" s="78"/>
      <c r="H9" s="79"/>
    </row>
    <row r="10" spans="1:8" ht="12.75">
      <c r="A10" s="64"/>
      <c r="B10" s="386"/>
      <c r="C10" s="380"/>
      <c r="D10" s="382"/>
      <c r="E10" s="382"/>
      <c r="F10" s="382"/>
      <c r="G10" s="382"/>
      <c r="H10" s="383"/>
    </row>
    <row r="11" spans="1:8" ht="12.75">
      <c r="A11" s="176" t="s">
        <v>54</v>
      </c>
      <c r="B11" s="387"/>
      <c r="C11" s="381"/>
      <c r="D11" s="384"/>
      <c r="E11" s="384"/>
      <c r="F11" s="384"/>
      <c r="G11" s="384"/>
      <c r="H11" s="385"/>
    </row>
    <row r="12" spans="1:8" ht="12.75">
      <c r="A12" s="175" t="s">
        <v>6</v>
      </c>
      <c r="B12" s="182">
        <v>216.34</v>
      </c>
      <c r="C12" s="184"/>
      <c r="D12" s="70"/>
      <c r="E12" s="70"/>
      <c r="F12" s="70"/>
      <c r="G12" s="70"/>
      <c r="H12" s="72"/>
    </row>
    <row r="13" spans="1:8" ht="12.75">
      <c r="A13" s="175" t="s">
        <v>7</v>
      </c>
      <c r="B13" s="182">
        <v>205.33</v>
      </c>
      <c r="C13" s="184"/>
      <c r="D13" s="70"/>
      <c r="E13" s="70"/>
      <c r="F13" s="70"/>
      <c r="G13" s="70"/>
      <c r="H13" s="72"/>
    </row>
    <row r="14" spans="1:8" ht="12.75">
      <c r="A14" s="175" t="s">
        <v>2</v>
      </c>
      <c r="B14" s="182">
        <v>140.59</v>
      </c>
      <c r="C14" s="184"/>
      <c r="D14" s="70"/>
      <c r="E14" s="70"/>
      <c r="F14" s="70"/>
      <c r="G14" s="70"/>
      <c r="H14" s="72"/>
    </row>
    <row r="15" spans="1:8" ht="12.75">
      <c r="A15" s="177" t="s">
        <v>3</v>
      </c>
      <c r="B15" s="182">
        <v>138</v>
      </c>
      <c r="C15" s="184"/>
      <c r="D15" s="70"/>
      <c r="E15" s="70"/>
      <c r="F15" s="70"/>
      <c r="G15" s="70"/>
      <c r="H15" s="72"/>
    </row>
    <row r="16" spans="1:8" ht="12.75">
      <c r="A16" s="177" t="s">
        <v>4</v>
      </c>
      <c r="B16" s="182">
        <v>138</v>
      </c>
      <c r="C16" s="184"/>
      <c r="D16" s="70"/>
      <c r="E16" s="70"/>
      <c r="F16" s="70"/>
      <c r="G16" s="70"/>
      <c r="H16" s="72"/>
    </row>
    <row r="17" spans="1:8" ht="13.5" thickBot="1">
      <c r="A17" s="178" t="s">
        <v>5</v>
      </c>
      <c r="B17" s="183" t="s">
        <v>22</v>
      </c>
      <c r="C17" s="185"/>
      <c r="D17" s="73"/>
      <c r="E17" s="73"/>
      <c r="F17" s="73"/>
      <c r="G17" s="73"/>
      <c r="H17" s="74"/>
    </row>
    <row r="18" spans="1:8" ht="12.75">
      <c r="A18" s="4"/>
      <c r="B18" s="68"/>
      <c r="C18" s="1"/>
      <c r="D18" s="1"/>
      <c r="E18" s="1"/>
      <c r="F18" s="1"/>
      <c r="G18" s="1"/>
      <c r="H18" s="3"/>
    </row>
    <row r="19" ht="13.5" thickBot="1"/>
    <row r="20" spans="1:8" ht="12.75">
      <c r="A20" s="173" t="s">
        <v>313</v>
      </c>
      <c r="B20" s="179" t="s">
        <v>270</v>
      </c>
      <c r="C20" s="388" t="s">
        <v>268</v>
      </c>
      <c r="D20" s="375"/>
      <c r="E20" s="375"/>
      <c r="F20" s="375"/>
      <c r="G20" s="375"/>
      <c r="H20" s="376"/>
    </row>
    <row r="21" spans="1:8" ht="12.75">
      <c r="A21" s="174"/>
      <c r="B21" s="180" t="s">
        <v>45</v>
      </c>
      <c r="C21" s="27" t="s">
        <v>264</v>
      </c>
      <c r="D21" s="20" t="s">
        <v>265</v>
      </c>
      <c r="E21" s="20" t="s">
        <v>266</v>
      </c>
      <c r="F21" s="20" t="s">
        <v>267</v>
      </c>
      <c r="G21" s="20" t="s">
        <v>49</v>
      </c>
      <c r="H21" s="24" t="s">
        <v>44</v>
      </c>
    </row>
    <row r="22" spans="1:8" ht="25.5">
      <c r="A22" s="174" t="s">
        <v>143</v>
      </c>
      <c r="B22" s="188"/>
      <c r="C22" s="306" t="s">
        <v>248</v>
      </c>
      <c r="D22" s="77" t="s">
        <v>127</v>
      </c>
      <c r="E22" s="77"/>
      <c r="F22" s="77"/>
      <c r="G22" s="9"/>
      <c r="H22" s="24"/>
    </row>
    <row r="23" spans="1:8" ht="12.75">
      <c r="A23" s="175" t="s">
        <v>269</v>
      </c>
      <c r="B23" s="181"/>
      <c r="C23" s="208" t="s">
        <v>284</v>
      </c>
      <c r="D23" s="209" t="s">
        <v>11</v>
      </c>
      <c r="E23" s="71"/>
      <c r="F23" s="71"/>
      <c r="G23" s="20"/>
      <c r="H23" s="24"/>
    </row>
    <row r="24" spans="1:8" ht="12.75">
      <c r="A24" s="66"/>
      <c r="B24" s="386"/>
      <c r="C24" s="380"/>
      <c r="D24" s="382"/>
      <c r="E24" s="382"/>
      <c r="F24" s="382"/>
      <c r="G24" s="382"/>
      <c r="H24" s="383"/>
    </row>
    <row r="25" spans="1:8" ht="12.75">
      <c r="A25" s="176" t="s">
        <v>54</v>
      </c>
      <c r="B25" s="387"/>
      <c r="C25" s="381"/>
      <c r="D25" s="384"/>
      <c r="E25" s="384"/>
      <c r="F25" s="384"/>
      <c r="G25" s="384"/>
      <c r="H25" s="385"/>
    </row>
    <row r="26" spans="1:8" ht="12.75">
      <c r="A26" s="175" t="s">
        <v>6</v>
      </c>
      <c r="B26" s="182"/>
      <c r="C26" s="189">
        <v>1.6</v>
      </c>
      <c r="D26" s="110">
        <v>55</v>
      </c>
      <c r="E26" s="110"/>
      <c r="F26" s="110"/>
      <c r="G26" s="111" t="s">
        <v>65</v>
      </c>
      <c r="H26" s="80">
        <f>C26*D26</f>
        <v>88</v>
      </c>
    </row>
    <row r="27" spans="1:8" ht="12.75">
      <c r="A27" s="175" t="s">
        <v>7</v>
      </c>
      <c r="B27" s="182"/>
      <c r="C27" s="189">
        <v>1.6</v>
      </c>
      <c r="D27" s="110">
        <v>432</v>
      </c>
      <c r="E27" s="110"/>
      <c r="F27" s="110"/>
      <c r="G27" s="111" t="s">
        <v>125</v>
      </c>
      <c r="H27" s="81">
        <f>C27*D27</f>
        <v>691.2</v>
      </c>
    </row>
    <row r="28" spans="1:8" ht="12.75">
      <c r="A28" s="175" t="s">
        <v>2</v>
      </c>
      <c r="B28" s="182"/>
      <c r="C28" s="189">
        <v>1.6</v>
      </c>
      <c r="D28" s="110">
        <v>695</v>
      </c>
      <c r="E28" s="110"/>
      <c r="F28" s="110"/>
      <c r="G28" s="111" t="s">
        <v>126</v>
      </c>
      <c r="H28" s="80">
        <f>C28*D28+E28</f>
        <v>1112</v>
      </c>
    </row>
    <row r="29" spans="1:8" ht="12.75">
      <c r="A29" s="177" t="s">
        <v>3</v>
      </c>
      <c r="B29" s="182">
        <v>299</v>
      </c>
      <c r="C29" s="189"/>
      <c r="D29" s="110"/>
      <c r="E29" s="110"/>
      <c r="F29" s="110"/>
      <c r="G29" s="111"/>
      <c r="H29" s="80"/>
    </row>
    <row r="30" spans="1:8" ht="12.75">
      <c r="A30" s="177" t="s">
        <v>4</v>
      </c>
      <c r="B30" s="182">
        <v>299</v>
      </c>
      <c r="C30" s="190"/>
      <c r="D30" s="76"/>
      <c r="E30" s="76"/>
      <c r="F30" s="76"/>
      <c r="G30" s="76"/>
      <c r="H30" s="72"/>
    </row>
    <row r="31" spans="1:8" ht="13.5" thickBot="1">
      <c r="A31" s="178" t="s">
        <v>5</v>
      </c>
      <c r="B31" s="183" t="s">
        <v>22</v>
      </c>
      <c r="C31" s="191"/>
      <c r="D31" s="82"/>
      <c r="E31" s="82"/>
      <c r="F31" s="82"/>
      <c r="G31" s="82"/>
      <c r="H31" s="74"/>
    </row>
    <row r="32" spans="1:8" ht="12.75">
      <c r="A32" s="4"/>
      <c r="B32" s="68"/>
      <c r="C32" s="1"/>
      <c r="D32" s="1"/>
      <c r="E32" s="1"/>
      <c r="F32" s="1"/>
      <c r="G32" s="1"/>
      <c r="H32" s="1"/>
    </row>
    <row r="33" ht="13.5" thickBot="1"/>
    <row r="34" spans="1:8" ht="12.75">
      <c r="A34" s="173" t="s">
        <v>314</v>
      </c>
      <c r="B34" s="179" t="s">
        <v>270</v>
      </c>
      <c r="C34" s="388" t="s">
        <v>268</v>
      </c>
      <c r="D34" s="375"/>
      <c r="E34" s="375"/>
      <c r="F34" s="375"/>
      <c r="G34" s="375"/>
      <c r="H34" s="376"/>
    </row>
    <row r="35" spans="1:8" ht="12.75">
      <c r="A35" s="174"/>
      <c r="B35" s="180" t="s">
        <v>45</v>
      </c>
      <c r="C35" s="27" t="s">
        <v>264</v>
      </c>
      <c r="D35" s="20" t="s">
        <v>265</v>
      </c>
      <c r="E35" s="20" t="s">
        <v>266</v>
      </c>
      <c r="F35" s="20" t="s">
        <v>267</v>
      </c>
      <c r="G35" s="20" t="s">
        <v>49</v>
      </c>
      <c r="H35" s="24" t="s">
        <v>44</v>
      </c>
    </row>
    <row r="36" spans="1:8" ht="12.75">
      <c r="A36" s="174" t="s">
        <v>143</v>
      </c>
      <c r="B36" s="180"/>
      <c r="C36" s="192" t="s">
        <v>246</v>
      </c>
      <c r="D36" s="192" t="s">
        <v>272</v>
      </c>
      <c r="E36" s="77" t="s">
        <v>249</v>
      </c>
      <c r="F36" s="77" t="s">
        <v>127</v>
      </c>
      <c r="G36" s="9"/>
      <c r="H36" s="24"/>
    </row>
    <row r="37" spans="1:8" ht="25.5">
      <c r="A37" s="175" t="s">
        <v>269</v>
      </c>
      <c r="B37" s="243"/>
      <c r="C37" s="307" t="s">
        <v>273</v>
      </c>
      <c r="D37" s="307" t="s">
        <v>140</v>
      </c>
      <c r="E37" s="207" t="s">
        <v>184</v>
      </c>
      <c r="F37" s="249" t="s">
        <v>185</v>
      </c>
      <c r="G37" s="20"/>
      <c r="H37" s="24"/>
    </row>
    <row r="38" spans="1:8" ht="12.75">
      <c r="A38" s="175" t="s">
        <v>182</v>
      </c>
      <c r="B38" s="242"/>
      <c r="C38" s="200" t="s">
        <v>271</v>
      </c>
      <c r="D38" s="200" t="s">
        <v>271</v>
      </c>
      <c r="E38" s="247"/>
      <c r="F38" s="248"/>
      <c r="G38" s="245"/>
      <c r="H38" s="246"/>
    </row>
    <row r="39" spans="1:8" ht="12.75">
      <c r="A39" s="66"/>
      <c r="B39" s="386"/>
      <c r="C39" s="380"/>
      <c r="D39" s="382"/>
      <c r="E39" s="382"/>
      <c r="F39" s="382"/>
      <c r="G39" s="382"/>
      <c r="H39" s="383"/>
    </row>
    <row r="40" spans="1:8" ht="12.75">
      <c r="A40" s="176" t="s">
        <v>54</v>
      </c>
      <c r="B40" s="387"/>
      <c r="C40" s="381"/>
      <c r="D40" s="384"/>
      <c r="E40" s="384"/>
      <c r="F40" s="384"/>
      <c r="G40" s="384"/>
      <c r="H40" s="385"/>
    </row>
    <row r="41" spans="1:8" ht="12.75">
      <c r="A41" s="175" t="s">
        <v>6</v>
      </c>
      <c r="B41" s="182"/>
      <c r="C41" s="112">
        <f>1288.5-500</f>
        <v>788.5</v>
      </c>
      <c r="D41" s="110">
        <v>500</v>
      </c>
      <c r="E41" s="110">
        <v>75</v>
      </c>
      <c r="F41" s="113">
        <v>0.8</v>
      </c>
      <c r="G41" s="111" t="s">
        <v>274</v>
      </c>
      <c r="H41" s="80">
        <f>(C41+D41+E41)*F41</f>
        <v>1090.8</v>
      </c>
    </row>
    <row r="42" spans="1:8" ht="12.75">
      <c r="A42" s="175" t="s">
        <v>7</v>
      </c>
      <c r="B42" s="182"/>
      <c r="C42" s="193">
        <f>1619.5-500</f>
        <v>1119.5</v>
      </c>
      <c r="D42" s="110">
        <v>500</v>
      </c>
      <c r="E42" s="110">
        <v>75</v>
      </c>
      <c r="F42" s="113">
        <v>0.8</v>
      </c>
      <c r="G42" s="111" t="s">
        <v>275</v>
      </c>
      <c r="H42" s="80">
        <f>(C42+D42+E42)*F42</f>
        <v>1355.6000000000001</v>
      </c>
    </row>
    <row r="43" spans="1:8" ht="12.75">
      <c r="A43" s="175" t="s">
        <v>2</v>
      </c>
      <c r="B43" s="182"/>
      <c r="C43" s="193">
        <f>922.5-500</f>
        <v>422.5</v>
      </c>
      <c r="D43" s="114">
        <v>500</v>
      </c>
      <c r="E43" s="114">
        <v>112.5</v>
      </c>
      <c r="F43" s="113">
        <v>0.8</v>
      </c>
      <c r="G43" s="111" t="s">
        <v>276</v>
      </c>
      <c r="H43" s="80">
        <f>(C43+D43+E43)*F43</f>
        <v>828</v>
      </c>
    </row>
    <row r="44" spans="1:8" ht="12.75">
      <c r="A44" s="177" t="s">
        <v>3</v>
      </c>
      <c r="B44" s="182"/>
      <c r="C44" s="193">
        <f>840-500</f>
        <v>340</v>
      </c>
      <c r="D44" s="114">
        <v>500</v>
      </c>
      <c r="E44" s="114">
        <v>187.5</v>
      </c>
      <c r="F44" s="113">
        <v>0.8</v>
      </c>
      <c r="G44" s="111" t="s">
        <v>277</v>
      </c>
      <c r="H44" s="80">
        <f>(C44+D44+E44)*F44</f>
        <v>822</v>
      </c>
    </row>
    <row r="45" spans="1:8" ht="12.75">
      <c r="A45" s="177" t="s">
        <v>4</v>
      </c>
      <c r="B45" s="182"/>
      <c r="C45" s="193">
        <f>840-500</f>
        <v>340</v>
      </c>
      <c r="D45" s="114">
        <v>500</v>
      </c>
      <c r="E45" s="114">
        <v>187.5</v>
      </c>
      <c r="F45" s="113">
        <v>0.8</v>
      </c>
      <c r="G45" s="111" t="s">
        <v>278</v>
      </c>
      <c r="H45" s="80">
        <f>(C45+D45+E45)*F45</f>
        <v>822</v>
      </c>
    </row>
    <row r="46" spans="1:8" ht="13.5" thickBot="1">
      <c r="A46" s="178" t="s">
        <v>5</v>
      </c>
      <c r="B46" s="183">
        <v>1000</v>
      </c>
      <c r="C46" s="187"/>
      <c r="D46" s="82"/>
      <c r="E46" s="84"/>
      <c r="F46" s="84"/>
      <c r="G46" s="82"/>
      <c r="H46" s="74"/>
    </row>
    <row r="50" ht="16.5" thickBot="1">
      <c r="A50" s="69" t="s">
        <v>15</v>
      </c>
    </row>
    <row r="51" spans="1:8" ht="12.75">
      <c r="A51" s="173" t="s">
        <v>281</v>
      </c>
      <c r="B51" s="179" t="s">
        <v>270</v>
      </c>
      <c r="C51" s="388" t="s">
        <v>268</v>
      </c>
      <c r="D51" s="375"/>
      <c r="E51" s="375"/>
      <c r="F51" s="375"/>
      <c r="G51" s="375"/>
      <c r="H51" s="376"/>
    </row>
    <row r="52" spans="1:8" ht="12.75">
      <c r="A52" s="174"/>
      <c r="B52" s="180" t="s">
        <v>45</v>
      </c>
      <c r="C52" s="27" t="s">
        <v>264</v>
      </c>
      <c r="D52" s="20" t="s">
        <v>265</v>
      </c>
      <c r="E52" s="20" t="s">
        <v>266</v>
      </c>
      <c r="F52" s="20" t="s">
        <v>267</v>
      </c>
      <c r="G52" s="20" t="s">
        <v>49</v>
      </c>
      <c r="H52" s="24" t="s">
        <v>44</v>
      </c>
    </row>
    <row r="53" spans="1:8" ht="12.75">
      <c r="A53" s="175" t="s">
        <v>269</v>
      </c>
      <c r="B53" s="180"/>
      <c r="C53" s="200" t="s">
        <v>272</v>
      </c>
      <c r="D53" s="75" t="s">
        <v>127</v>
      </c>
      <c r="E53" s="75" t="s">
        <v>128</v>
      </c>
      <c r="F53" s="75"/>
      <c r="G53" s="20"/>
      <c r="H53" s="24"/>
    </row>
    <row r="54" spans="1:8" ht="12.75">
      <c r="A54" s="175"/>
      <c r="B54" s="243"/>
      <c r="C54" s="206" t="s">
        <v>282</v>
      </c>
      <c r="D54" s="205" t="s">
        <v>56</v>
      </c>
      <c r="E54" s="205" t="s">
        <v>129</v>
      </c>
      <c r="F54" s="75"/>
      <c r="G54" s="78"/>
      <c r="H54" s="79"/>
    </row>
    <row r="55" spans="1:8" ht="12.75">
      <c r="A55" s="175" t="s">
        <v>182</v>
      </c>
      <c r="B55" s="242"/>
      <c r="C55" s="200" t="s">
        <v>271</v>
      </c>
      <c r="D55" s="241"/>
      <c r="E55" s="241"/>
      <c r="F55" s="244"/>
      <c r="G55" s="239"/>
      <c r="H55" s="240"/>
    </row>
    <row r="56" spans="1:8" ht="12.75">
      <c r="A56" s="66"/>
      <c r="B56" s="386"/>
      <c r="C56" s="380"/>
      <c r="D56" s="382"/>
      <c r="E56" s="382"/>
      <c r="F56" s="382"/>
      <c r="G56" s="382"/>
      <c r="H56" s="383"/>
    </row>
    <row r="57" spans="1:8" ht="12.75">
      <c r="A57" s="176" t="s">
        <v>54</v>
      </c>
      <c r="B57" s="387"/>
      <c r="C57" s="381"/>
      <c r="D57" s="384"/>
      <c r="E57" s="384"/>
      <c r="F57" s="384"/>
      <c r="G57" s="384"/>
      <c r="H57" s="385"/>
    </row>
    <row r="58" spans="1:8" ht="12.75">
      <c r="A58" s="175" t="s">
        <v>6</v>
      </c>
      <c r="B58" s="182"/>
      <c r="C58" s="186">
        <v>100</v>
      </c>
      <c r="D58" s="110">
        <v>2</v>
      </c>
      <c r="E58" s="110">
        <v>0.9</v>
      </c>
      <c r="F58" s="110"/>
      <c r="G58" s="115" t="s">
        <v>285</v>
      </c>
      <c r="H58" s="80">
        <f>C58*D58*E58</f>
        <v>180</v>
      </c>
    </row>
    <row r="59" spans="1:8" ht="12.75">
      <c r="A59" s="175" t="s">
        <v>7</v>
      </c>
      <c r="B59" s="182"/>
      <c r="C59" s="186">
        <v>100</v>
      </c>
      <c r="D59" s="110">
        <v>3</v>
      </c>
      <c r="E59" s="110">
        <v>0.9</v>
      </c>
      <c r="F59" s="110"/>
      <c r="G59" s="115" t="s">
        <v>130</v>
      </c>
      <c r="H59" s="80">
        <f>C59*D59*E59</f>
        <v>270</v>
      </c>
    </row>
    <row r="60" spans="1:8" ht="12.75">
      <c r="A60" s="175" t="s">
        <v>59</v>
      </c>
      <c r="B60" s="198"/>
      <c r="C60" s="195"/>
      <c r="D60" s="116"/>
      <c r="E60" s="116"/>
      <c r="F60" s="116"/>
      <c r="G60" s="116"/>
      <c r="H60" s="80">
        <f>SUM(H61:H62)</f>
        <v>215</v>
      </c>
    </row>
    <row r="61" spans="1:8" ht="12.75">
      <c r="A61" s="194" t="s">
        <v>60</v>
      </c>
      <c r="B61" s="199"/>
      <c r="C61" s="196">
        <v>100</v>
      </c>
      <c r="D61" s="117">
        <v>2</v>
      </c>
      <c r="E61" s="117">
        <v>0.85</v>
      </c>
      <c r="F61" s="117"/>
      <c r="G61" s="115" t="s">
        <v>131</v>
      </c>
      <c r="H61" s="118">
        <f>C61*D61*E61</f>
        <v>170</v>
      </c>
    </row>
    <row r="62" spans="1:8" ht="12.75">
      <c r="A62" s="194" t="s">
        <v>61</v>
      </c>
      <c r="B62" s="199"/>
      <c r="C62" s="196">
        <v>100</v>
      </c>
      <c r="D62" s="117">
        <v>1</v>
      </c>
      <c r="E62" s="117">
        <v>0.45</v>
      </c>
      <c r="F62" s="117"/>
      <c r="G62" s="115" t="s">
        <v>132</v>
      </c>
      <c r="H62" s="118">
        <f>C62*D62*E62</f>
        <v>45</v>
      </c>
    </row>
    <row r="63" spans="1:8" ht="12.75">
      <c r="A63" s="177" t="s">
        <v>3</v>
      </c>
      <c r="B63" s="199"/>
      <c r="C63" s="186">
        <v>100</v>
      </c>
      <c r="D63" s="110">
        <v>4</v>
      </c>
      <c r="E63" s="110">
        <v>0.75</v>
      </c>
      <c r="F63" s="117"/>
      <c r="G63" s="115" t="s">
        <v>133</v>
      </c>
      <c r="H63" s="204">
        <f>C63*D63*E63</f>
        <v>300</v>
      </c>
    </row>
    <row r="64" spans="1:8" ht="12.75">
      <c r="A64" s="177" t="s">
        <v>4</v>
      </c>
      <c r="B64" s="182"/>
      <c r="C64" s="186">
        <v>100</v>
      </c>
      <c r="D64" s="110">
        <v>4</v>
      </c>
      <c r="E64" s="110">
        <v>0.75</v>
      </c>
      <c r="F64" s="110"/>
      <c r="G64" s="115" t="s">
        <v>286</v>
      </c>
      <c r="H64" s="80">
        <f>C64*D64*E64</f>
        <v>300</v>
      </c>
    </row>
    <row r="65" spans="1:8" ht="13.5" thickBot="1">
      <c r="A65" s="178" t="s">
        <v>5</v>
      </c>
      <c r="B65" s="183" t="s">
        <v>22</v>
      </c>
      <c r="C65" s="197"/>
      <c r="D65" s="94"/>
      <c r="E65" s="94"/>
      <c r="F65" s="94"/>
      <c r="G65" s="94"/>
      <c r="H65" s="95"/>
    </row>
    <row r="67" ht="13.5" thickBot="1"/>
    <row r="68" spans="1:8" ht="25.5">
      <c r="A68" s="210" t="s">
        <v>287</v>
      </c>
      <c r="B68" s="179" t="s">
        <v>270</v>
      </c>
      <c r="C68" s="375" t="s">
        <v>268</v>
      </c>
      <c r="D68" s="375"/>
      <c r="E68" s="375"/>
      <c r="F68" s="375"/>
      <c r="G68" s="375"/>
      <c r="H68" s="376"/>
    </row>
    <row r="69" spans="1:8" ht="12.75">
      <c r="A69" s="174"/>
      <c r="B69" s="180" t="s">
        <v>45</v>
      </c>
      <c r="C69" s="27" t="s">
        <v>264</v>
      </c>
      <c r="D69" s="20" t="s">
        <v>265</v>
      </c>
      <c r="E69" s="20" t="s">
        <v>266</v>
      </c>
      <c r="F69" s="20" t="s">
        <v>267</v>
      </c>
      <c r="G69" s="20" t="s">
        <v>49</v>
      </c>
      <c r="H69" s="24" t="s">
        <v>44</v>
      </c>
    </row>
    <row r="70" spans="1:8" ht="25.5">
      <c r="A70" s="175" t="s">
        <v>269</v>
      </c>
      <c r="B70" s="180"/>
      <c r="C70" s="309" t="s">
        <v>248</v>
      </c>
      <c r="D70" s="136" t="s">
        <v>127</v>
      </c>
      <c r="E70" s="75" t="s">
        <v>128</v>
      </c>
      <c r="F70" s="75"/>
      <c r="G70" s="20"/>
      <c r="H70" s="24"/>
    </row>
    <row r="71" spans="1:8" ht="12.75">
      <c r="A71" s="175"/>
      <c r="B71" s="181"/>
      <c r="C71" s="205" t="s">
        <v>58</v>
      </c>
      <c r="D71" s="211" t="s">
        <v>134</v>
      </c>
      <c r="E71" s="205" t="s">
        <v>57</v>
      </c>
      <c r="F71" s="205"/>
      <c r="G71" s="78"/>
      <c r="H71" s="79"/>
    </row>
    <row r="72" spans="1:8" ht="12.75">
      <c r="A72" s="66"/>
      <c r="B72" s="386"/>
      <c r="C72" s="380"/>
      <c r="D72" s="382"/>
      <c r="E72" s="382"/>
      <c r="F72" s="382"/>
      <c r="G72" s="382"/>
      <c r="H72" s="383"/>
    </row>
    <row r="73" spans="1:8" ht="12.75">
      <c r="A73" s="176" t="s">
        <v>54</v>
      </c>
      <c r="B73" s="387"/>
      <c r="C73" s="381"/>
      <c r="D73" s="384"/>
      <c r="E73" s="384"/>
      <c r="F73" s="384"/>
      <c r="G73" s="384"/>
      <c r="H73" s="385"/>
    </row>
    <row r="74" spans="1:8" ht="12.75">
      <c r="A74" s="175" t="s">
        <v>6</v>
      </c>
      <c r="B74" s="182"/>
      <c r="C74" s="110">
        <v>0.55</v>
      </c>
      <c r="D74" s="186">
        <v>1300</v>
      </c>
      <c r="E74" s="110">
        <v>0.5</v>
      </c>
      <c r="F74" s="110"/>
      <c r="G74" s="115" t="s">
        <v>135</v>
      </c>
      <c r="H74" s="80">
        <f>C74*D74*E74</f>
        <v>357.50000000000006</v>
      </c>
    </row>
    <row r="75" spans="1:8" ht="12.75">
      <c r="A75" s="175" t="s">
        <v>7</v>
      </c>
      <c r="B75" s="182"/>
      <c r="C75" s="110">
        <v>0.55</v>
      </c>
      <c r="D75" s="186">
        <v>1300</v>
      </c>
      <c r="E75" s="110">
        <v>0.5</v>
      </c>
      <c r="F75" s="110"/>
      <c r="G75" s="115" t="s">
        <v>136</v>
      </c>
      <c r="H75" s="80">
        <f>C75*D75*E75</f>
        <v>357.50000000000006</v>
      </c>
    </row>
    <row r="76" spans="1:8" ht="12.75">
      <c r="A76" s="175" t="s">
        <v>2</v>
      </c>
      <c r="B76" s="182"/>
      <c r="C76" s="110">
        <v>0.55</v>
      </c>
      <c r="D76" s="186">
        <v>1300</v>
      </c>
      <c r="E76" s="110">
        <v>0.5</v>
      </c>
      <c r="F76" s="110"/>
      <c r="G76" s="115" t="s">
        <v>137</v>
      </c>
      <c r="H76" s="80">
        <f>C76*D76*E76</f>
        <v>357.50000000000006</v>
      </c>
    </row>
    <row r="77" spans="1:8" ht="12.75">
      <c r="A77" s="177" t="s">
        <v>3</v>
      </c>
      <c r="B77" s="182"/>
      <c r="C77" s="110">
        <v>0.55</v>
      </c>
      <c r="D77" s="186">
        <v>1300</v>
      </c>
      <c r="E77" s="110">
        <v>0.5</v>
      </c>
      <c r="F77" s="110"/>
      <c r="G77" s="115" t="s">
        <v>288</v>
      </c>
      <c r="H77" s="80">
        <f>C77*D77*E77</f>
        <v>357.50000000000006</v>
      </c>
    </row>
    <row r="78" spans="1:8" ht="12.75">
      <c r="A78" s="177" t="s">
        <v>4</v>
      </c>
      <c r="B78" s="182"/>
      <c r="C78" s="110">
        <v>0.55</v>
      </c>
      <c r="D78" s="186">
        <v>1300</v>
      </c>
      <c r="E78" s="110">
        <v>0.5</v>
      </c>
      <c r="F78" s="110"/>
      <c r="G78" s="115" t="s">
        <v>289</v>
      </c>
      <c r="H78" s="80">
        <f>C78*D78*E78</f>
        <v>357.50000000000006</v>
      </c>
    </row>
    <row r="79" spans="1:8" ht="13.5" thickBot="1">
      <c r="A79" s="178" t="s">
        <v>5</v>
      </c>
      <c r="B79" s="183"/>
      <c r="C79" s="212" t="s">
        <v>22</v>
      </c>
      <c r="D79" s="96" t="s">
        <v>22</v>
      </c>
      <c r="E79" s="96" t="s">
        <v>22</v>
      </c>
      <c r="F79" s="96"/>
      <c r="G79" s="96" t="s">
        <v>22</v>
      </c>
      <c r="H79" s="97" t="s">
        <v>22</v>
      </c>
    </row>
    <row r="80" spans="1:8" ht="12.75">
      <c r="A80" s="6"/>
      <c r="B80" s="92"/>
      <c r="C80" s="93"/>
      <c r="D80" s="93"/>
      <c r="E80" s="93"/>
      <c r="F80" s="93"/>
      <c r="G80" s="93"/>
      <c r="H80" s="10"/>
    </row>
    <row r="81" ht="13.5" thickBot="1"/>
    <row r="82" spans="1:8" ht="12.75">
      <c r="A82" s="173" t="s">
        <v>138</v>
      </c>
      <c r="B82" s="179" t="s">
        <v>270</v>
      </c>
      <c r="C82" s="375" t="s">
        <v>268</v>
      </c>
      <c r="D82" s="375"/>
      <c r="E82" s="375"/>
      <c r="F82" s="375"/>
      <c r="G82" s="375"/>
      <c r="H82" s="376"/>
    </row>
    <row r="83" spans="1:8" ht="12.75">
      <c r="A83" s="174"/>
      <c r="B83" s="180" t="s">
        <v>45</v>
      </c>
      <c r="C83" s="27" t="s">
        <v>264</v>
      </c>
      <c r="D83" s="20" t="s">
        <v>265</v>
      </c>
      <c r="E83" s="20" t="s">
        <v>266</v>
      </c>
      <c r="F83" s="20" t="s">
        <v>267</v>
      </c>
      <c r="G83" s="20" t="s">
        <v>49</v>
      </c>
      <c r="H83" s="24" t="s">
        <v>44</v>
      </c>
    </row>
    <row r="84" spans="1:8" ht="12.75">
      <c r="A84" s="175" t="s">
        <v>269</v>
      </c>
      <c r="B84" s="180"/>
      <c r="C84" s="200" t="s">
        <v>246</v>
      </c>
      <c r="D84" s="228" t="s">
        <v>77</v>
      </c>
      <c r="E84" s="228" t="s">
        <v>272</v>
      </c>
      <c r="F84" s="75"/>
      <c r="G84" s="20"/>
      <c r="H84" s="24"/>
    </row>
    <row r="85" spans="1:8" ht="12.75">
      <c r="A85" s="175"/>
      <c r="B85" s="243"/>
      <c r="C85" s="229" t="s">
        <v>139</v>
      </c>
      <c r="D85" s="230" t="s">
        <v>290</v>
      </c>
      <c r="E85" s="230" t="s">
        <v>291</v>
      </c>
      <c r="F85" s="75"/>
      <c r="G85" s="78"/>
      <c r="H85" s="79"/>
    </row>
    <row r="86" spans="1:8" ht="12.75">
      <c r="A86" s="175" t="s">
        <v>182</v>
      </c>
      <c r="B86" s="242"/>
      <c r="C86" s="200" t="s">
        <v>271</v>
      </c>
      <c r="D86" s="200" t="s">
        <v>271</v>
      </c>
      <c r="E86" s="200" t="s">
        <v>271</v>
      </c>
      <c r="F86" s="244"/>
      <c r="G86" s="239"/>
      <c r="H86" s="240"/>
    </row>
    <row r="87" spans="1:8" ht="12.75">
      <c r="A87" s="66"/>
      <c r="B87" s="386"/>
      <c r="C87" s="380"/>
      <c r="D87" s="382"/>
      <c r="E87" s="382"/>
      <c r="F87" s="382"/>
      <c r="G87" s="382"/>
      <c r="H87" s="383"/>
    </row>
    <row r="88" spans="1:8" ht="12.75">
      <c r="A88" s="176" t="s">
        <v>54</v>
      </c>
      <c r="B88" s="387"/>
      <c r="C88" s="381"/>
      <c r="D88" s="384"/>
      <c r="E88" s="384"/>
      <c r="F88" s="384"/>
      <c r="G88" s="384"/>
      <c r="H88" s="385"/>
    </row>
    <row r="89" spans="1:8" ht="12.75">
      <c r="A89" s="175" t="s">
        <v>6</v>
      </c>
      <c r="B89" s="182"/>
      <c r="C89" s="186">
        <v>164</v>
      </c>
      <c r="D89" s="110">
        <v>195</v>
      </c>
      <c r="E89" s="110">
        <v>36</v>
      </c>
      <c r="F89" s="110"/>
      <c r="G89" s="115" t="s">
        <v>141</v>
      </c>
      <c r="H89" s="80">
        <f>C89+D89+E89</f>
        <v>395</v>
      </c>
    </row>
    <row r="90" spans="1:8" ht="12.75">
      <c r="A90" s="175" t="s">
        <v>7</v>
      </c>
      <c r="B90" s="182"/>
      <c r="C90" s="186">
        <v>229</v>
      </c>
      <c r="D90" s="110">
        <v>245</v>
      </c>
      <c r="E90" s="110">
        <v>47</v>
      </c>
      <c r="F90" s="110"/>
      <c r="G90" s="115" t="s">
        <v>142</v>
      </c>
      <c r="H90" s="80">
        <f>C90+D90+E90</f>
        <v>521</v>
      </c>
    </row>
    <row r="91" spans="1:8" ht="12.75">
      <c r="A91" s="175" t="s">
        <v>2</v>
      </c>
      <c r="B91" s="182"/>
      <c r="C91" s="186">
        <v>140</v>
      </c>
      <c r="D91" s="110">
        <v>350</v>
      </c>
      <c r="E91" s="110">
        <v>49</v>
      </c>
      <c r="F91" s="110"/>
      <c r="G91" s="115" t="s">
        <v>292</v>
      </c>
      <c r="H91" s="80">
        <f>C91+D91+E91</f>
        <v>539</v>
      </c>
    </row>
    <row r="92" spans="1:8" ht="12.75">
      <c r="A92" s="177" t="s">
        <v>3</v>
      </c>
      <c r="B92" s="182"/>
      <c r="C92" s="186">
        <v>144</v>
      </c>
      <c r="D92" s="110">
        <v>250</v>
      </c>
      <c r="E92" s="110">
        <v>39</v>
      </c>
      <c r="F92" s="110"/>
      <c r="G92" s="115" t="s">
        <v>293</v>
      </c>
      <c r="H92" s="80">
        <f>C92+D92+E92</f>
        <v>433</v>
      </c>
    </row>
    <row r="93" spans="1:8" ht="12.75">
      <c r="A93" s="177" t="s">
        <v>4</v>
      </c>
      <c r="B93" s="182"/>
      <c r="C93" s="186">
        <v>144</v>
      </c>
      <c r="D93" s="110">
        <v>250</v>
      </c>
      <c r="E93" s="110">
        <v>39</v>
      </c>
      <c r="F93" s="110"/>
      <c r="G93" s="115" t="s">
        <v>294</v>
      </c>
      <c r="H93" s="80">
        <f>C93+D93+E93</f>
        <v>433</v>
      </c>
    </row>
    <row r="94" spans="1:8" ht="13.5" thickBot="1">
      <c r="A94" s="178" t="s">
        <v>5</v>
      </c>
      <c r="B94" s="183" t="s">
        <v>22</v>
      </c>
      <c r="C94" s="212" t="s">
        <v>22</v>
      </c>
      <c r="D94" s="96" t="s">
        <v>22</v>
      </c>
      <c r="E94" s="96" t="s">
        <v>22</v>
      </c>
      <c r="F94" s="96"/>
      <c r="G94" s="96" t="s">
        <v>22</v>
      </c>
      <c r="H94" s="97" t="s">
        <v>22</v>
      </c>
    </row>
    <row r="95" spans="1:8" ht="12.75">
      <c r="A95" s="4"/>
      <c r="B95" s="92"/>
      <c r="C95" s="107"/>
      <c r="D95" s="107"/>
      <c r="E95" s="107"/>
      <c r="F95" s="107"/>
      <c r="G95" s="107"/>
      <c r="H95" s="107"/>
    </row>
    <row r="96" spans="1:8" ht="12.75">
      <c r="A96" s="4"/>
      <c r="B96" s="92"/>
      <c r="C96" s="107"/>
      <c r="D96" s="107"/>
      <c r="E96" s="107"/>
      <c r="F96" s="107"/>
      <c r="G96" s="107"/>
      <c r="H96" s="107"/>
    </row>
    <row r="97" spans="1:8" ht="12.75">
      <c r="A97" s="310" t="s">
        <v>296</v>
      </c>
      <c r="B97" s="92"/>
      <c r="C97" s="107"/>
      <c r="D97" s="107"/>
      <c r="E97" s="107"/>
      <c r="F97" s="107"/>
      <c r="G97" s="107"/>
      <c r="H97" s="107"/>
    </row>
    <row r="98" ht="16.5" thickBot="1">
      <c r="A98" s="69" t="s">
        <v>16</v>
      </c>
    </row>
    <row r="99" spans="1:10" ht="12.75">
      <c r="A99" s="210" t="s">
        <v>295</v>
      </c>
      <c r="B99" s="297" t="s">
        <v>46</v>
      </c>
      <c r="C99" s="377" t="s">
        <v>47</v>
      </c>
      <c r="D99" s="378"/>
      <c r="E99" s="378"/>
      <c r="F99" s="378"/>
      <c r="G99" s="378"/>
      <c r="H99" s="378"/>
      <c r="I99" s="378"/>
      <c r="J99" s="379"/>
    </row>
    <row r="100" spans="1:10" ht="12.75">
      <c r="A100" s="174"/>
      <c r="B100" s="174" t="s">
        <v>45</v>
      </c>
      <c r="C100" s="27" t="s">
        <v>48</v>
      </c>
      <c r="D100" s="20" t="s">
        <v>50</v>
      </c>
      <c r="E100" s="20" t="s">
        <v>51</v>
      </c>
      <c r="F100" s="20" t="s">
        <v>66</v>
      </c>
      <c r="G100" s="20" t="s">
        <v>66</v>
      </c>
      <c r="H100" s="20" t="s">
        <v>189</v>
      </c>
      <c r="I100" s="20" t="s">
        <v>49</v>
      </c>
      <c r="J100" s="24" t="s">
        <v>44</v>
      </c>
    </row>
    <row r="101" spans="1:10" ht="12.75">
      <c r="A101" s="174" t="s">
        <v>143</v>
      </c>
      <c r="B101" s="174"/>
      <c r="C101" s="314" t="s">
        <v>67</v>
      </c>
      <c r="D101" s="75" t="s">
        <v>127</v>
      </c>
      <c r="E101" s="75" t="s">
        <v>67</v>
      </c>
      <c r="F101" s="75" t="s">
        <v>128</v>
      </c>
      <c r="G101" s="75" t="s">
        <v>67</v>
      </c>
      <c r="H101" s="75" t="s">
        <v>183</v>
      </c>
      <c r="I101" s="20"/>
      <c r="J101" s="24"/>
    </row>
    <row r="102" spans="1:10" ht="12.75">
      <c r="A102" s="175" t="s">
        <v>124</v>
      </c>
      <c r="B102" s="311"/>
      <c r="C102" s="315" t="s">
        <v>67</v>
      </c>
      <c r="D102" s="205" t="s">
        <v>69</v>
      </c>
      <c r="E102" s="205" t="s">
        <v>67</v>
      </c>
      <c r="F102" s="205" t="s">
        <v>68</v>
      </c>
      <c r="G102" s="205" t="s">
        <v>67</v>
      </c>
      <c r="H102" s="205" t="s">
        <v>190</v>
      </c>
      <c r="I102" s="78"/>
      <c r="J102" s="79"/>
    </row>
    <row r="103" spans="1:10" ht="12.75">
      <c r="A103" s="66"/>
      <c r="B103" s="380"/>
      <c r="C103" s="316"/>
      <c r="D103" s="133"/>
      <c r="E103" s="133"/>
      <c r="F103" s="133"/>
      <c r="G103" s="133"/>
      <c r="H103" s="133"/>
      <c r="I103" s="133"/>
      <c r="J103" s="298"/>
    </row>
    <row r="104" spans="1:10" ht="12.75">
      <c r="A104" s="176" t="s">
        <v>159</v>
      </c>
      <c r="B104" s="381"/>
      <c r="C104" s="317"/>
      <c r="D104" s="133"/>
      <c r="E104" s="133"/>
      <c r="F104" s="133"/>
      <c r="G104" s="133"/>
      <c r="H104" s="133"/>
      <c r="I104" s="133"/>
      <c r="J104" s="298"/>
    </row>
    <row r="105" spans="1:10" ht="12.75">
      <c r="A105" s="213" t="s">
        <v>156</v>
      </c>
      <c r="B105" s="312"/>
      <c r="C105" s="318">
        <v>569</v>
      </c>
      <c r="D105" s="71">
        <v>0.25</v>
      </c>
      <c r="E105" s="71">
        <v>397</v>
      </c>
      <c r="F105" s="71">
        <v>0.5</v>
      </c>
      <c r="G105" s="285">
        <v>420</v>
      </c>
      <c r="H105" s="71">
        <v>0.25</v>
      </c>
      <c r="I105" s="115" t="s">
        <v>212</v>
      </c>
      <c r="J105" s="81">
        <f>(C105*D105)+(E105*F105)+(G105*H105)</f>
        <v>445.75</v>
      </c>
    </row>
    <row r="106" spans="1:10" ht="25.5">
      <c r="A106" s="213" t="s">
        <v>157</v>
      </c>
      <c r="B106" s="312">
        <v>269</v>
      </c>
      <c r="C106" s="189"/>
      <c r="D106" s="110"/>
      <c r="E106" s="110"/>
      <c r="F106" s="110"/>
      <c r="G106" s="115"/>
      <c r="H106" s="71"/>
      <c r="I106" s="115"/>
      <c r="J106" s="80"/>
    </row>
    <row r="107" spans="1:10" ht="25.5">
      <c r="A107" s="213" t="s">
        <v>158</v>
      </c>
      <c r="B107" s="312"/>
      <c r="C107" s="189">
        <v>182</v>
      </c>
      <c r="D107" s="110">
        <v>0.25</v>
      </c>
      <c r="E107" s="110">
        <v>65</v>
      </c>
      <c r="F107" s="110">
        <v>0.75</v>
      </c>
      <c r="G107" s="115"/>
      <c r="H107" s="83"/>
      <c r="I107" s="115" t="s">
        <v>298</v>
      </c>
      <c r="J107" s="81">
        <f>(C107*D107)+(E107*F107)</f>
        <v>94.25</v>
      </c>
    </row>
    <row r="108" spans="1:10" ht="13.5" thickBot="1">
      <c r="A108" s="214" t="s">
        <v>152</v>
      </c>
      <c r="B108" s="313" t="s">
        <v>22</v>
      </c>
      <c r="C108" s="319">
        <v>69</v>
      </c>
      <c r="D108" s="119">
        <v>0.25</v>
      </c>
      <c r="E108" s="119">
        <v>18</v>
      </c>
      <c r="F108" s="119">
        <v>0.75</v>
      </c>
      <c r="G108" s="120"/>
      <c r="H108" s="85"/>
      <c r="I108" s="120" t="s">
        <v>299</v>
      </c>
      <c r="J108" s="86">
        <f>(C108*D108)+(E108*F108)</f>
        <v>30.75</v>
      </c>
    </row>
    <row r="112" ht="16.5" thickBot="1">
      <c r="A112" s="69" t="s">
        <v>16</v>
      </c>
    </row>
    <row r="113" spans="1:10" ht="25.5">
      <c r="A113" s="210" t="s">
        <v>297</v>
      </c>
      <c r="B113" s="297" t="s">
        <v>46</v>
      </c>
      <c r="C113" s="377" t="s">
        <v>47</v>
      </c>
      <c r="D113" s="378"/>
      <c r="E113" s="378"/>
      <c r="F113" s="378"/>
      <c r="G113" s="378"/>
      <c r="H113" s="378"/>
      <c r="I113" s="378"/>
      <c r="J113" s="379"/>
    </row>
    <row r="114" spans="1:10" ht="12.75">
      <c r="A114" s="174"/>
      <c r="B114" s="174" t="s">
        <v>45</v>
      </c>
      <c r="C114" s="27" t="s">
        <v>48</v>
      </c>
      <c r="D114" s="20" t="s">
        <v>50</v>
      </c>
      <c r="E114" s="20" t="s">
        <v>51</v>
      </c>
      <c r="F114" s="20" t="s">
        <v>66</v>
      </c>
      <c r="G114" s="20" t="s">
        <v>66</v>
      </c>
      <c r="H114" s="20" t="s">
        <v>189</v>
      </c>
      <c r="I114" s="20" t="s">
        <v>49</v>
      </c>
      <c r="J114" s="24" t="s">
        <v>44</v>
      </c>
    </row>
    <row r="115" spans="1:10" ht="12.75">
      <c r="A115" s="174" t="s">
        <v>143</v>
      </c>
      <c r="B115" s="174"/>
      <c r="C115" s="75" t="s">
        <v>191</v>
      </c>
      <c r="D115" s="75" t="s">
        <v>127</v>
      </c>
      <c r="E115" s="205"/>
      <c r="F115" s="205"/>
      <c r="G115" s="205"/>
      <c r="H115" s="75"/>
      <c r="I115" s="20"/>
      <c r="J115" s="24"/>
    </row>
    <row r="116" spans="1:10" ht="12.75">
      <c r="A116" s="175" t="s">
        <v>124</v>
      </c>
      <c r="B116" s="311"/>
      <c r="C116" s="205" t="s">
        <v>192</v>
      </c>
      <c r="D116" s="205" t="s">
        <v>69</v>
      </c>
      <c r="E116" s="205"/>
      <c r="F116" s="205"/>
      <c r="G116" s="205"/>
      <c r="H116" s="205"/>
      <c r="I116" s="78"/>
      <c r="J116" s="79"/>
    </row>
    <row r="117" spans="1:10" ht="12.75">
      <c r="A117" s="66"/>
      <c r="B117" s="380"/>
      <c r="C117" s="316"/>
      <c r="D117" s="133"/>
      <c r="E117" s="133"/>
      <c r="F117" s="133"/>
      <c r="G117" s="133"/>
      <c r="H117" s="133"/>
      <c r="I117" s="133"/>
      <c r="J117" s="298"/>
    </row>
    <row r="118" spans="1:10" ht="12.75">
      <c r="A118" s="176" t="s">
        <v>159</v>
      </c>
      <c r="B118" s="381"/>
      <c r="C118" s="317"/>
      <c r="D118" s="133"/>
      <c r="E118" s="133"/>
      <c r="F118" s="133"/>
      <c r="G118" s="133"/>
      <c r="H118" s="133"/>
      <c r="I118" s="133"/>
      <c r="J118" s="298"/>
    </row>
    <row r="119" spans="1:10" ht="12.75">
      <c r="A119" s="213" t="s">
        <v>156</v>
      </c>
      <c r="B119" s="312"/>
      <c r="C119" s="318">
        <v>78.4040404040404</v>
      </c>
      <c r="D119" s="71">
        <v>0.25</v>
      </c>
      <c r="E119" s="71"/>
      <c r="F119" s="71"/>
      <c r="G119" s="285"/>
      <c r="H119" s="71"/>
      <c r="I119" s="115" t="s">
        <v>300</v>
      </c>
      <c r="J119" s="81">
        <f>((C119*D119)+(E119*F119)+(G119*H119))*-1</f>
        <v>-19.6010101010101</v>
      </c>
    </row>
    <row r="120" spans="1:10" ht="25.5">
      <c r="A120" s="213" t="s">
        <v>157</v>
      </c>
      <c r="B120" s="312">
        <v>-10</v>
      </c>
      <c r="C120" s="189"/>
      <c r="D120" s="110"/>
      <c r="E120" s="110"/>
      <c r="F120" s="110"/>
      <c r="G120" s="115"/>
      <c r="H120" s="71"/>
      <c r="I120" s="115"/>
      <c r="J120" s="80"/>
    </row>
    <row r="121" spans="1:10" ht="25.5">
      <c r="A121" s="213" t="s">
        <v>158</v>
      </c>
      <c r="B121" s="312"/>
      <c r="C121" s="320">
        <v>24</v>
      </c>
      <c r="D121" s="71">
        <v>0.25</v>
      </c>
      <c r="E121" s="110"/>
      <c r="F121" s="110"/>
      <c r="G121" s="115"/>
      <c r="H121" s="110"/>
      <c r="I121" s="115" t="s">
        <v>301</v>
      </c>
      <c r="J121" s="81">
        <f>((C121*D121)+(E121*F121)+(G121*H121))*-1</f>
        <v>-6</v>
      </c>
    </row>
    <row r="122" spans="1:10" ht="13.5" thickBot="1">
      <c r="A122" s="214" t="s">
        <v>152</v>
      </c>
      <c r="B122" s="313" t="s">
        <v>22</v>
      </c>
      <c r="C122" s="321">
        <v>12</v>
      </c>
      <c r="D122" s="94">
        <v>0.25</v>
      </c>
      <c r="E122" s="119"/>
      <c r="F122" s="119"/>
      <c r="G122" s="120"/>
      <c r="H122" s="119"/>
      <c r="I122" s="120" t="s">
        <v>302</v>
      </c>
      <c r="J122" s="86">
        <f>((C122*D122)+(E122*F122)+(G122*H122))*-1</f>
        <v>-3</v>
      </c>
    </row>
    <row r="126" ht="16.5" thickBot="1">
      <c r="A126" s="69" t="s">
        <v>16</v>
      </c>
    </row>
    <row r="127" spans="1:10" ht="12.75">
      <c r="A127" s="210" t="s">
        <v>303</v>
      </c>
      <c r="B127" s="297" t="s">
        <v>46</v>
      </c>
      <c r="C127" s="377" t="s">
        <v>47</v>
      </c>
      <c r="D127" s="378"/>
      <c r="E127" s="378"/>
      <c r="F127" s="378"/>
      <c r="G127" s="378"/>
      <c r="H127" s="378"/>
      <c r="I127" s="378"/>
      <c r="J127" s="379"/>
    </row>
    <row r="128" spans="1:10" ht="12.75">
      <c r="A128" s="174"/>
      <c r="B128" s="174" t="s">
        <v>45</v>
      </c>
      <c r="C128" s="27" t="s">
        <v>48</v>
      </c>
      <c r="D128" s="20" t="s">
        <v>50</v>
      </c>
      <c r="E128" s="20" t="s">
        <v>51</v>
      </c>
      <c r="F128" s="20" t="s">
        <v>66</v>
      </c>
      <c r="G128" s="20" t="s">
        <v>66</v>
      </c>
      <c r="H128" s="20" t="s">
        <v>189</v>
      </c>
      <c r="I128" s="20" t="s">
        <v>49</v>
      </c>
      <c r="J128" s="24" t="s">
        <v>44</v>
      </c>
    </row>
    <row r="129" spans="1:10" ht="12.75">
      <c r="A129" s="174" t="s">
        <v>143</v>
      </c>
      <c r="B129" s="174"/>
      <c r="C129" s="75" t="s">
        <v>76</v>
      </c>
      <c r="D129" s="75" t="s">
        <v>127</v>
      </c>
      <c r="E129" s="75"/>
      <c r="F129" s="75"/>
      <c r="G129" s="75"/>
      <c r="H129" s="75"/>
      <c r="I129" s="20"/>
      <c r="J129" s="24"/>
    </row>
    <row r="130" spans="1:10" ht="12.75">
      <c r="A130" s="175" t="s">
        <v>124</v>
      </c>
      <c r="B130" s="311"/>
      <c r="C130" s="205"/>
      <c r="D130" s="205" t="s">
        <v>69</v>
      </c>
      <c r="E130" s="205"/>
      <c r="F130" s="205"/>
      <c r="G130" s="205"/>
      <c r="H130" s="205"/>
      <c r="I130" s="78"/>
      <c r="J130" s="79"/>
    </row>
    <row r="131" spans="1:10" ht="12.75">
      <c r="A131" s="66"/>
      <c r="B131" s="380"/>
      <c r="C131" s="316"/>
      <c r="D131" s="133"/>
      <c r="E131" s="133"/>
      <c r="F131" s="133"/>
      <c r="G131" s="133"/>
      <c r="H131" s="133"/>
      <c r="I131" s="133"/>
      <c r="J131" s="298"/>
    </row>
    <row r="132" spans="1:10" ht="12.75">
      <c r="A132" s="176" t="s">
        <v>28</v>
      </c>
      <c r="B132" s="381"/>
      <c r="C132" s="317"/>
      <c r="D132" s="133"/>
      <c r="E132" s="133"/>
      <c r="F132" s="133"/>
      <c r="G132" s="133"/>
      <c r="H132" s="133"/>
      <c r="I132" s="133"/>
      <c r="J132" s="298"/>
    </row>
    <row r="133" spans="1:10" ht="12.75">
      <c r="A133" s="213" t="s">
        <v>156</v>
      </c>
      <c r="B133" s="312"/>
      <c r="C133" s="318">
        <v>72.50953984287318</v>
      </c>
      <c r="D133" s="71">
        <v>0.25</v>
      </c>
      <c r="E133" s="71"/>
      <c r="F133" s="71"/>
      <c r="G133" s="285"/>
      <c r="H133" s="71"/>
      <c r="I133" s="115" t="s">
        <v>306</v>
      </c>
      <c r="J133" s="81">
        <f>((C133*D133)+(E133*F133)+(G133*H133))*-1</f>
        <v>-18.127384960718295</v>
      </c>
    </row>
    <row r="134" spans="1:10" ht="25.5">
      <c r="A134" s="213" t="s">
        <v>157</v>
      </c>
      <c r="B134" s="312">
        <v>-9</v>
      </c>
      <c r="C134" s="189"/>
      <c r="D134" s="110"/>
      <c r="E134" s="110"/>
      <c r="F134" s="110"/>
      <c r="G134" s="115"/>
      <c r="H134" s="71"/>
      <c r="I134" s="115"/>
      <c r="J134" s="80"/>
    </row>
    <row r="135" spans="1:10" ht="25.5">
      <c r="A135" s="213" t="s">
        <v>158</v>
      </c>
      <c r="B135" s="312"/>
      <c r="C135" s="320">
        <v>22</v>
      </c>
      <c r="D135" s="110">
        <v>0.25</v>
      </c>
      <c r="E135" s="110"/>
      <c r="F135" s="110"/>
      <c r="G135" s="115"/>
      <c r="H135" s="110"/>
      <c r="I135" s="115" t="s">
        <v>305</v>
      </c>
      <c r="J135" s="81">
        <f>((C135*D135)+(E135*F135)+(G135*H135))*-1</f>
        <v>-5.5</v>
      </c>
    </row>
    <row r="136" spans="1:10" ht="13.5" thickBot="1">
      <c r="A136" s="214" t="s">
        <v>152</v>
      </c>
      <c r="B136" s="313" t="s">
        <v>22</v>
      </c>
      <c r="C136" s="321">
        <v>12</v>
      </c>
      <c r="D136" s="119">
        <v>0.25</v>
      </c>
      <c r="E136" s="119"/>
      <c r="F136" s="119"/>
      <c r="G136" s="120"/>
      <c r="H136" s="119"/>
      <c r="I136" s="120" t="s">
        <v>304</v>
      </c>
      <c r="J136" s="86">
        <f>((C136*D136)+(E136*F136)+(G136*H136))*-1</f>
        <v>-3</v>
      </c>
    </row>
  </sheetData>
  <sheetProtection/>
  <mergeCells count="25">
    <mergeCell ref="B1:E1"/>
    <mergeCell ref="C6:H6"/>
    <mergeCell ref="C20:H20"/>
    <mergeCell ref="C34:H34"/>
    <mergeCell ref="C10:H11"/>
    <mergeCell ref="C24:H25"/>
    <mergeCell ref="B103:B104"/>
    <mergeCell ref="C82:H82"/>
    <mergeCell ref="B56:B57"/>
    <mergeCell ref="B10:B11"/>
    <mergeCell ref="C51:H51"/>
    <mergeCell ref="C39:H40"/>
    <mergeCell ref="B39:B40"/>
    <mergeCell ref="B24:B25"/>
    <mergeCell ref="C56:H57"/>
    <mergeCell ref="C68:H68"/>
    <mergeCell ref="C113:J113"/>
    <mergeCell ref="B117:B118"/>
    <mergeCell ref="C127:J127"/>
    <mergeCell ref="B131:B132"/>
    <mergeCell ref="C72:H73"/>
    <mergeCell ref="B72:B73"/>
    <mergeCell ref="C87:H88"/>
    <mergeCell ref="B87:B88"/>
    <mergeCell ref="C99:J9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24.8515625" style="0" customWidth="1"/>
    <col min="2" max="2" width="20.57421875" style="0" customWidth="1"/>
    <col min="3" max="3" width="18.8515625" style="0" customWidth="1"/>
    <col min="4" max="4" width="17.140625" style="0" customWidth="1"/>
    <col min="5" max="5" width="14.8515625" style="0" customWidth="1"/>
    <col min="6" max="6" width="17.00390625" style="0" customWidth="1"/>
    <col min="7" max="7" width="15.28125" style="0" customWidth="1"/>
    <col min="8" max="8" width="16.00390625" style="0" customWidth="1"/>
    <col min="9" max="9" width="35.140625" style="0" customWidth="1"/>
  </cols>
  <sheetData>
    <row r="1" spans="1:5" ht="108">
      <c r="A1" s="61" t="s">
        <v>334</v>
      </c>
      <c r="B1" s="354" t="s">
        <v>13</v>
      </c>
      <c r="C1" s="389"/>
      <c r="D1" s="389"/>
      <c r="E1" s="389"/>
    </row>
    <row r="2" ht="12.75">
      <c r="B2" s="8"/>
    </row>
    <row r="8" spans="1:9" ht="15">
      <c r="A8" s="232" t="s">
        <v>43</v>
      </c>
      <c r="B8" s="329" t="s">
        <v>48</v>
      </c>
      <c r="C8" s="329" t="s">
        <v>50</v>
      </c>
      <c r="D8" s="329" t="s">
        <v>51</v>
      </c>
      <c r="E8" s="329" t="s">
        <v>66</v>
      </c>
      <c r="F8" s="329" t="s">
        <v>169</v>
      </c>
      <c r="G8" s="330" t="s">
        <v>170</v>
      </c>
      <c r="H8" s="330" t="s">
        <v>175</v>
      </c>
      <c r="I8" s="330" t="s">
        <v>49</v>
      </c>
    </row>
    <row r="9" spans="1:9" ht="14.25">
      <c r="A9" s="200" t="s">
        <v>246</v>
      </c>
      <c r="B9" s="234" t="s">
        <v>279</v>
      </c>
      <c r="C9" s="233" t="s">
        <v>280</v>
      </c>
      <c r="D9" s="233"/>
      <c r="E9" s="233"/>
      <c r="F9" s="233"/>
      <c r="G9" s="233"/>
      <c r="H9" s="233"/>
      <c r="I9" s="250" t="s">
        <v>186</v>
      </c>
    </row>
    <row r="10" spans="1:9" ht="14.25">
      <c r="A10" s="200" t="s">
        <v>140</v>
      </c>
      <c r="B10" s="234" t="s">
        <v>180</v>
      </c>
      <c r="C10" s="233" t="s">
        <v>181</v>
      </c>
      <c r="D10" s="233"/>
      <c r="E10" s="233"/>
      <c r="F10" s="233"/>
      <c r="G10" s="233"/>
      <c r="H10" s="233"/>
      <c r="I10" s="250" t="s">
        <v>187</v>
      </c>
    </row>
    <row r="11" spans="1:9" ht="42.75">
      <c r="A11" s="200" t="s">
        <v>171</v>
      </c>
      <c r="B11" s="235" t="s">
        <v>177</v>
      </c>
      <c r="C11" s="233" t="s">
        <v>174</v>
      </c>
      <c r="D11" s="235" t="s">
        <v>178</v>
      </c>
      <c r="E11" s="233" t="s">
        <v>174</v>
      </c>
      <c r="F11" s="235" t="s">
        <v>179</v>
      </c>
      <c r="G11" s="233" t="s">
        <v>174</v>
      </c>
      <c r="H11" s="235" t="s">
        <v>176</v>
      </c>
      <c r="I11" s="250" t="s">
        <v>188</v>
      </c>
    </row>
    <row r="13" ht="14.25">
      <c r="D13" s="328"/>
    </row>
    <row r="14" spans="1:4" ht="14.25">
      <c r="A14" s="200" t="s">
        <v>307</v>
      </c>
      <c r="B14" s="235" t="s">
        <v>309</v>
      </c>
      <c r="C14" s="235" t="s">
        <v>310</v>
      </c>
      <c r="D14" s="5"/>
    </row>
    <row r="15" spans="2:3" ht="33" customHeight="1">
      <c r="B15" s="393" t="s">
        <v>308</v>
      </c>
      <c r="C15" s="394"/>
    </row>
    <row r="27" spans="1:6" ht="12.75">
      <c r="A27" s="224"/>
      <c r="B27" s="225"/>
      <c r="C27" s="225"/>
      <c r="D27" s="225"/>
      <c r="E27" s="225"/>
      <c r="F27" s="251"/>
    </row>
    <row r="28" spans="1:6" ht="12.75">
      <c r="A28" s="224"/>
      <c r="B28" s="225"/>
      <c r="C28" s="225"/>
      <c r="D28" s="225"/>
      <c r="E28" s="225"/>
      <c r="F28" s="251"/>
    </row>
    <row r="29" spans="1:6" ht="12.75">
      <c r="A29" s="224"/>
      <c r="B29" s="225"/>
      <c r="C29" s="225"/>
      <c r="D29" s="225"/>
      <c r="E29" s="225"/>
      <c r="F29" s="251"/>
    </row>
    <row r="30" spans="1:6" ht="12.75">
      <c r="A30" s="226"/>
      <c r="B30" s="227"/>
      <c r="C30" s="227"/>
      <c r="D30" s="227"/>
      <c r="E30" s="227"/>
      <c r="F30" s="252"/>
    </row>
    <row r="31" spans="1:6" ht="12.75">
      <c r="A31" s="224"/>
      <c r="B31" s="225"/>
      <c r="C31" s="225"/>
      <c r="D31" s="225"/>
      <c r="E31" s="225"/>
      <c r="F31" s="251"/>
    </row>
    <row r="37" spans="9:10" ht="12.75">
      <c r="I37" t="s">
        <v>172</v>
      </c>
      <c r="J37" t="s">
        <v>173</v>
      </c>
    </row>
    <row r="44" ht="13.5" thickBot="1"/>
    <row r="45" spans="1:11" ht="13.5" thickBot="1">
      <c r="A45" s="252"/>
      <c r="B45" s="390" t="s">
        <v>193</v>
      </c>
      <c r="C45" s="391"/>
      <c r="D45" s="392"/>
      <c r="E45" s="390" t="s">
        <v>204</v>
      </c>
      <c r="F45" s="391"/>
      <c r="G45" s="392"/>
      <c r="H45" s="268"/>
      <c r="I45" s="390" t="s">
        <v>205</v>
      </c>
      <c r="J45" s="391"/>
      <c r="K45" s="392"/>
    </row>
    <row r="46" spans="1:11" ht="13.5" thickBot="1">
      <c r="A46" s="253"/>
      <c r="B46" s="253" t="s">
        <v>194</v>
      </c>
      <c r="C46" s="254" t="s">
        <v>195</v>
      </c>
      <c r="D46" s="254" t="s">
        <v>196</v>
      </c>
      <c r="E46" s="253" t="s">
        <v>194</v>
      </c>
      <c r="F46" s="253" t="s">
        <v>195</v>
      </c>
      <c r="G46" s="253" t="s">
        <v>196</v>
      </c>
      <c r="H46" s="253"/>
      <c r="I46" s="253" t="s">
        <v>194</v>
      </c>
      <c r="J46" s="254" t="s">
        <v>195</v>
      </c>
      <c r="K46" s="254" t="s">
        <v>196</v>
      </c>
    </row>
    <row r="47" spans="1:11" ht="25.5">
      <c r="A47" s="255"/>
      <c r="B47" s="227"/>
      <c r="C47" s="227"/>
      <c r="D47" s="227"/>
      <c r="E47" s="227"/>
      <c r="F47" s="227"/>
      <c r="G47" s="252"/>
      <c r="H47" s="269" t="s">
        <v>206</v>
      </c>
      <c r="I47" s="227"/>
      <c r="J47" s="227"/>
      <c r="K47" s="252"/>
    </row>
    <row r="48" spans="1:11" ht="12.75">
      <c r="A48" s="255" t="s">
        <v>197</v>
      </c>
      <c r="B48" s="225">
        <v>424</v>
      </c>
      <c r="C48" s="225">
        <v>553</v>
      </c>
      <c r="D48" s="225">
        <v>506</v>
      </c>
      <c r="E48" s="225">
        <v>570</v>
      </c>
      <c r="F48" s="225">
        <v>798</v>
      </c>
      <c r="G48" s="251">
        <v>660</v>
      </c>
      <c r="H48" s="252" t="s">
        <v>197</v>
      </c>
      <c r="I48" s="225">
        <v>382</v>
      </c>
      <c r="J48" s="225">
        <v>483</v>
      </c>
      <c r="K48" s="251">
        <v>571</v>
      </c>
    </row>
    <row r="49" spans="1:11" ht="12.75">
      <c r="A49" s="255" t="s">
        <v>198</v>
      </c>
      <c r="B49" s="225">
        <v>72</v>
      </c>
      <c r="C49" s="225">
        <v>69</v>
      </c>
      <c r="D49" s="225">
        <v>74</v>
      </c>
      <c r="E49" s="225">
        <v>88</v>
      </c>
      <c r="F49" s="225">
        <v>93</v>
      </c>
      <c r="G49" s="251">
        <v>97</v>
      </c>
      <c r="H49" s="252" t="s">
        <v>198</v>
      </c>
      <c r="I49" s="225">
        <v>50</v>
      </c>
      <c r="J49" s="225">
        <v>45</v>
      </c>
      <c r="K49" s="251">
        <v>57</v>
      </c>
    </row>
    <row r="50" spans="1:11" ht="12.75">
      <c r="A50" s="255" t="s">
        <v>76</v>
      </c>
      <c r="B50" s="225">
        <v>56</v>
      </c>
      <c r="C50" s="225">
        <v>64</v>
      </c>
      <c r="D50" s="225">
        <v>66</v>
      </c>
      <c r="E50" s="225">
        <v>73</v>
      </c>
      <c r="F50" s="225">
        <v>77</v>
      </c>
      <c r="G50" s="251">
        <v>79</v>
      </c>
      <c r="H50" s="252" t="s">
        <v>76</v>
      </c>
      <c r="I50" s="225">
        <v>99</v>
      </c>
      <c r="J50" s="225">
        <v>99</v>
      </c>
      <c r="K50" s="251">
        <v>130</v>
      </c>
    </row>
    <row r="51" spans="1:11" ht="12.75">
      <c r="A51" s="255"/>
      <c r="B51" s="227"/>
      <c r="C51" s="227"/>
      <c r="D51" s="227"/>
      <c r="E51" s="227"/>
      <c r="F51" s="227"/>
      <c r="G51" s="252"/>
      <c r="H51" s="252"/>
      <c r="I51" s="227"/>
      <c r="J51" s="227"/>
      <c r="K51" s="252"/>
    </row>
    <row r="52" spans="1:11" ht="12.75">
      <c r="A52" s="255" t="s">
        <v>199</v>
      </c>
      <c r="B52" s="225">
        <v>297</v>
      </c>
      <c r="C52" s="225">
        <v>420</v>
      </c>
      <c r="D52" s="225">
        <v>366</v>
      </c>
      <c r="E52" s="225">
        <v>409</v>
      </c>
      <c r="F52" s="225">
        <v>628</v>
      </c>
      <c r="G52" s="251">
        <v>484</v>
      </c>
      <c r="H52" s="252"/>
      <c r="I52" s="225">
        <v>233</v>
      </c>
      <c r="J52" s="225">
        <v>339</v>
      </c>
      <c r="K52" s="251">
        <v>385</v>
      </c>
    </row>
    <row r="53" spans="1:11" ht="12.75">
      <c r="A53" s="255" t="s">
        <v>200</v>
      </c>
      <c r="B53" s="256">
        <v>418</v>
      </c>
      <c r="C53" s="257"/>
      <c r="D53" s="257"/>
      <c r="E53" s="257"/>
      <c r="F53" s="257"/>
      <c r="G53" s="269"/>
      <c r="H53" s="269"/>
      <c r="I53" s="257"/>
      <c r="J53" s="257"/>
      <c r="K53" s="269"/>
    </row>
    <row r="54" spans="1:11" ht="12.75">
      <c r="A54" s="258"/>
      <c r="B54" s="257"/>
      <c r="C54" s="257"/>
      <c r="D54" s="257"/>
      <c r="E54" s="257"/>
      <c r="F54" s="257"/>
      <c r="G54" s="269"/>
      <c r="H54" s="269"/>
      <c r="I54" s="257"/>
      <c r="J54" s="257"/>
      <c r="K54" s="269"/>
    </row>
    <row r="55" spans="1:11" ht="12.75">
      <c r="A55" s="255" t="s">
        <v>201</v>
      </c>
      <c r="B55" s="225">
        <v>101</v>
      </c>
      <c r="C55" s="225">
        <v>178</v>
      </c>
      <c r="D55" s="225">
        <v>143</v>
      </c>
      <c r="E55" s="225">
        <v>218</v>
      </c>
      <c r="F55" s="225">
        <v>414</v>
      </c>
      <c r="G55" s="251">
        <v>269</v>
      </c>
      <c r="H55" s="252"/>
      <c r="I55" s="225">
        <v>-51</v>
      </c>
      <c r="J55" s="225">
        <v>41</v>
      </c>
      <c r="K55" s="251">
        <v>-13</v>
      </c>
    </row>
    <row r="56" spans="1:11" ht="13.5" thickBot="1">
      <c r="A56" s="255" t="s">
        <v>200</v>
      </c>
      <c r="B56" s="256">
        <v>194</v>
      </c>
      <c r="C56" s="227"/>
      <c r="D56" s="227"/>
      <c r="E56" s="227"/>
      <c r="F56" s="227"/>
      <c r="G56" s="252"/>
      <c r="H56" s="252"/>
      <c r="I56" s="227"/>
      <c r="J56" s="227"/>
      <c r="K56" s="252"/>
    </row>
    <row r="57" spans="1:11" ht="25.5">
      <c r="A57" s="259"/>
      <c r="B57" s="260"/>
      <c r="C57" s="261"/>
      <c r="D57" s="261"/>
      <c r="E57" s="261"/>
      <c r="F57" s="261"/>
      <c r="G57" s="268"/>
      <c r="H57" s="270" t="s">
        <v>207</v>
      </c>
      <c r="I57" s="260"/>
      <c r="J57" s="261"/>
      <c r="K57" s="268"/>
    </row>
    <row r="58" spans="1:11" ht="25.5">
      <c r="A58" s="258"/>
      <c r="B58" s="257"/>
      <c r="C58" s="257"/>
      <c r="D58" s="257"/>
      <c r="E58" s="257"/>
      <c r="F58" s="257"/>
      <c r="G58" s="269"/>
      <c r="H58" s="252" t="s">
        <v>208</v>
      </c>
      <c r="I58" s="225">
        <v>76</v>
      </c>
      <c r="J58" s="225">
        <v>97</v>
      </c>
      <c r="K58" s="251">
        <v>114</v>
      </c>
    </row>
    <row r="59" spans="1:11" ht="25.5">
      <c r="A59" s="255"/>
      <c r="B59" s="227"/>
      <c r="C59" s="227"/>
      <c r="D59" s="227"/>
      <c r="E59" s="227"/>
      <c r="F59" s="227"/>
      <c r="G59" s="252"/>
      <c r="H59" s="252" t="s">
        <v>209</v>
      </c>
      <c r="I59" s="227"/>
      <c r="J59" s="227"/>
      <c r="K59" s="252"/>
    </row>
    <row r="60" spans="1:11" ht="12.75">
      <c r="A60" s="255" t="s">
        <v>199</v>
      </c>
      <c r="B60" s="225">
        <v>297</v>
      </c>
      <c r="C60" s="225">
        <v>420</v>
      </c>
      <c r="D60" s="225">
        <v>366</v>
      </c>
      <c r="E60" s="225">
        <v>409</v>
      </c>
      <c r="F60" s="225">
        <v>628</v>
      </c>
      <c r="G60" s="251">
        <v>484</v>
      </c>
      <c r="H60" s="252"/>
      <c r="I60" s="225">
        <v>76</v>
      </c>
      <c r="J60" s="225">
        <v>97</v>
      </c>
      <c r="K60" s="251">
        <v>114</v>
      </c>
    </row>
    <row r="61" spans="1:11" ht="12.75">
      <c r="A61" s="255" t="s">
        <v>200</v>
      </c>
      <c r="B61" s="256">
        <v>397</v>
      </c>
      <c r="C61" s="227"/>
      <c r="D61" s="227"/>
      <c r="E61" s="227"/>
      <c r="F61" s="227"/>
      <c r="G61" s="252"/>
      <c r="H61" s="252"/>
      <c r="I61" s="227"/>
      <c r="J61" s="227"/>
      <c r="K61" s="252"/>
    </row>
    <row r="62" spans="1:11" ht="12.75">
      <c r="A62" s="258"/>
      <c r="B62" s="257"/>
      <c r="C62" s="227"/>
      <c r="D62" s="227"/>
      <c r="E62" s="227"/>
      <c r="F62" s="227"/>
      <c r="G62" s="252"/>
      <c r="H62" s="252"/>
      <c r="I62" s="227"/>
      <c r="J62" s="227"/>
      <c r="K62" s="252"/>
    </row>
    <row r="63" spans="1:11" ht="12.75">
      <c r="A63" s="255" t="s">
        <v>201</v>
      </c>
      <c r="B63" s="225">
        <v>101</v>
      </c>
      <c r="C63" s="225">
        <v>178</v>
      </c>
      <c r="D63" s="225">
        <v>143</v>
      </c>
      <c r="E63" s="225">
        <v>218</v>
      </c>
      <c r="F63" s="225">
        <v>414</v>
      </c>
      <c r="G63" s="251">
        <v>269</v>
      </c>
      <c r="H63" s="252"/>
      <c r="I63" s="225">
        <v>-208</v>
      </c>
      <c r="J63" s="225">
        <v>-201</v>
      </c>
      <c r="K63" s="251">
        <v>-283</v>
      </c>
    </row>
    <row r="64" spans="1:11" ht="13.5" thickBot="1">
      <c r="A64" s="255" t="s">
        <v>200</v>
      </c>
      <c r="B64" s="256">
        <v>173</v>
      </c>
      <c r="C64" s="227"/>
      <c r="D64" s="227"/>
      <c r="E64" s="227"/>
      <c r="F64" s="227"/>
      <c r="G64" s="252"/>
      <c r="H64" s="252"/>
      <c r="I64" s="227"/>
      <c r="J64" s="227"/>
      <c r="K64" s="252"/>
    </row>
    <row r="65" spans="1:11" ht="25.5">
      <c r="A65" s="262"/>
      <c r="B65" s="261"/>
      <c r="C65" s="261"/>
      <c r="D65" s="261"/>
      <c r="E65" s="261"/>
      <c r="F65" s="261"/>
      <c r="G65" s="268"/>
      <c r="H65" s="270" t="s">
        <v>210</v>
      </c>
      <c r="I65" s="261"/>
      <c r="J65" s="261"/>
      <c r="K65" s="268"/>
    </row>
    <row r="66" spans="1:11" ht="38.25">
      <c r="A66" s="255"/>
      <c r="B66" s="227"/>
      <c r="C66" s="227"/>
      <c r="D66" s="227"/>
      <c r="E66" s="227"/>
      <c r="F66" s="227"/>
      <c r="G66" s="252"/>
      <c r="H66" s="252" t="s">
        <v>211</v>
      </c>
      <c r="I66" s="225">
        <v>327</v>
      </c>
      <c r="J66" s="225">
        <v>327</v>
      </c>
      <c r="K66" s="251">
        <v>327</v>
      </c>
    </row>
    <row r="67" spans="1:11" ht="25.5">
      <c r="A67" s="255"/>
      <c r="B67" s="227"/>
      <c r="C67" s="227"/>
      <c r="D67" s="227"/>
      <c r="E67" s="227"/>
      <c r="F67" s="227"/>
      <c r="G67" s="252"/>
      <c r="H67" s="227" t="s">
        <v>209</v>
      </c>
      <c r="I67" s="226"/>
      <c r="J67" s="227"/>
      <c r="K67" s="252"/>
    </row>
    <row r="68" spans="1:11" ht="12.75">
      <c r="A68" s="255" t="s">
        <v>199</v>
      </c>
      <c r="B68" s="225">
        <v>297</v>
      </c>
      <c r="C68" s="225">
        <v>420</v>
      </c>
      <c r="D68" s="225">
        <v>366</v>
      </c>
      <c r="E68" s="225">
        <v>409</v>
      </c>
      <c r="F68" s="225">
        <v>628</v>
      </c>
      <c r="G68" s="251">
        <v>484</v>
      </c>
      <c r="H68" s="252"/>
      <c r="I68" s="225">
        <v>327</v>
      </c>
      <c r="J68" s="225">
        <v>327</v>
      </c>
      <c r="K68" s="251">
        <v>327</v>
      </c>
    </row>
    <row r="69" spans="1:11" ht="12.75">
      <c r="A69" s="255" t="s">
        <v>200</v>
      </c>
      <c r="B69" s="256">
        <v>420</v>
      </c>
      <c r="C69" s="227"/>
      <c r="D69" s="227"/>
      <c r="E69" s="227"/>
      <c r="F69" s="227"/>
      <c r="G69" s="252"/>
      <c r="H69" s="252"/>
      <c r="I69" s="227"/>
      <c r="J69" s="227"/>
      <c r="K69" s="252"/>
    </row>
    <row r="70" spans="1:11" ht="12.75">
      <c r="A70" s="258"/>
      <c r="B70" s="257"/>
      <c r="C70" s="227"/>
      <c r="D70" s="227"/>
      <c r="E70" s="227"/>
      <c r="F70" s="227"/>
      <c r="G70" s="252"/>
      <c r="H70" s="252"/>
      <c r="I70" s="227"/>
      <c r="J70" s="227"/>
      <c r="K70" s="252"/>
    </row>
    <row r="71" spans="1:11" ht="12.75">
      <c r="A71" s="255" t="s">
        <v>201</v>
      </c>
      <c r="B71" s="225">
        <v>101</v>
      </c>
      <c r="C71" s="225">
        <v>178</v>
      </c>
      <c r="D71" s="225">
        <v>143</v>
      </c>
      <c r="E71" s="225">
        <v>218</v>
      </c>
      <c r="F71" s="225">
        <v>414</v>
      </c>
      <c r="G71" s="251">
        <v>269</v>
      </c>
      <c r="H71" s="252"/>
      <c r="I71" s="225">
        <v>43</v>
      </c>
      <c r="J71" s="225">
        <v>29</v>
      </c>
      <c r="K71" s="251">
        <v>-71</v>
      </c>
    </row>
    <row r="72" spans="1:11" ht="12.75">
      <c r="A72" s="255" t="s">
        <v>200</v>
      </c>
      <c r="B72" s="256">
        <v>195</v>
      </c>
      <c r="C72" s="227"/>
      <c r="D72" s="227"/>
      <c r="E72" s="227"/>
      <c r="F72" s="227"/>
      <c r="G72" s="252"/>
      <c r="H72" s="252"/>
      <c r="I72" s="227"/>
      <c r="J72" s="227"/>
      <c r="K72" s="252"/>
    </row>
    <row r="73" spans="1:11" ht="13.5" thickBot="1">
      <c r="A73" s="263"/>
      <c r="B73" s="264"/>
      <c r="C73" s="265"/>
      <c r="D73" s="265"/>
      <c r="E73" s="265"/>
      <c r="F73" s="265"/>
      <c r="G73" s="253"/>
      <c r="H73" s="253"/>
      <c r="I73" s="265"/>
      <c r="J73" s="265"/>
      <c r="K73" s="253"/>
    </row>
    <row r="74" spans="1:11" ht="13.5" thickBot="1">
      <c r="A74" s="266" t="s">
        <v>202</v>
      </c>
      <c r="B74" s="267">
        <v>196</v>
      </c>
      <c r="C74" s="267">
        <v>242</v>
      </c>
      <c r="D74" s="267">
        <v>223</v>
      </c>
      <c r="E74" s="267">
        <v>192</v>
      </c>
      <c r="F74" s="267">
        <v>214</v>
      </c>
      <c r="G74" s="271">
        <v>215</v>
      </c>
      <c r="H74" s="272"/>
      <c r="I74" s="267">
        <v>284</v>
      </c>
      <c r="J74" s="267">
        <v>298</v>
      </c>
      <c r="K74" s="271">
        <v>398</v>
      </c>
    </row>
    <row r="75" spans="1:12" ht="13.5" thickBot="1">
      <c r="A75" s="266" t="s">
        <v>203</v>
      </c>
      <c r="B75" s="267">
        <v>277</v>
      </c>
      <c r="C75" s="267">
        <v>273</v>
      </c>
      <c r="D75" s="267">
        <v>306</v>
      </c>
      <c r="E75" s="267">
        <v>262</v>
      </c>
      <c r="F75" s="267">
        <v>259</v>
      </c>
      <c r="G75" s="271">
        <v>231</v>
      </c>
      <c r="H75" s="273"/>
      <c r="I75" s="267">
        <v>67</v>
      </c>
      <c r="J75" s="267">
        <v>59</v>
      </c>
      <c r="K75" s="271">
        <v>48</v>
      </c>
      <c r="L75">
        <f>SUM(B75:K75)</f>
        <v>1782</v>
      </c>
    </row>
    <row r="76" spans="2:4" ht="25.5">
      <c r="B76" s="269" t="s">
        <v>206</v>
      </c>
      <c r="C76" s="270" t="s">
        <v>207</v>
      </c>
      <c r="D76" s="270"/>
    </row>
    <row r="77" spans="2:4" ht="12.75">
      <c r="B77">
        <f>((B48*B75)+(C48*C75)+(D48*D75)+(E48*E75)+(F48*F75)+(G48*G75)+(I48*I75)+(J48*J75)+(K48*K75))/L75</f>
        <v>568.5937149270483</v>
      </c>
      <c r="D77">
        <f>((B52*B75)+(C52*C75)+(D52*D75)+(E52*E75)+(F52*F75)+(G52*G75)+(I52*I75)+(J52*J75)+(K52*K75))/L75</f>
        <v>417.8625140291807</v>
      </c>
    </row>
    <row r="78" ht="13.5" thickBot="1">
      <c r="B78" s="274">
        <f>((B49*B75)+(C49*C75)+(D49*D75)+(E49*E75)+(F49*F75)+(G49*G75)+(I49*I75)+(J49*J75)+(K49*K75))/L75</f>
        <v>78.4040404040404</v>
      </c>
    </row>
    <row r="79" spans="2:4" ht="25.5">
      <c r="B79" s="274">
        <f>((B50*B75)+(C50*C75)+(D50*D75)+(E50*E75)+(F50*F75)+(G50*G75)+(I50*I75)+(J50*J75)+(K50*K75))/L75</f>
        <v>72.50953984287318</v>
      </c>
      <c r="C79" s="270" t="s">
        <v>207</v>
      </c>
      <c r="D79" s="270" t="s">
        <v>210</v>
      </c>
    </row>
    <row r="80" spans="2:4" ht="12.75">
      <c r="B80" s="274">
        <f>B77-B78-B79</f>
        <v>417.68013468013464</v>
      </c>
      <c r="C80" s="256">
        <v>397</v>
      </c>
      <c r="D80" s="256">
        <v>420</v>
      </c>
    </row>
    <row r="87" ht="12.75">
      <c r="E87">
        <f>438/1.25</f>
        <v>350.4</v>
      </c>
    </row>
  </sheetData>
  <sheetProtection/>
  <mergeCells count="5">
    <mergeCell ref="B1:E1"/>
    <mergeCell ref="B45:D45"/>
    <mergeCell ref="E45:G45"/>
    <mergeCell ref="I45:K45"/>
    <mergeCell ref="B15:C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36.00390625" style="0" customWidth="1"/>
    <col min="2" max="2" width="18.140625" style="0" customWidth="1"/>
    <col min="3" max="3" width="13.57421875" style="0" customWidth="1"/>
    <col min="4" max="5" width="23.140625" style="0" customWidth="1"/>
    <col min="6" max="6" width="15.140625" style="0" customWidth="1"/>
    <col min="7" max="7" width="19.140625" style="0" customWidth="1"/>
    <col min="10" max="10" width="27.8515625" style="0" customWidth="1"/>
    <col min="11" max="11" width="24.140625" style="0" customWidth="1"/>
    <col min="12" max="12" width="22.7109375" style="0" customWidth="1"/>
    <col min="13" max="13" width="23.421875" style="0" customWidth="1"/>
    <col min="14" max="14" width="18.140625" style="0" customWidth="1"/>
  </cols>
  <sheetData>
    <row r="1" spans="1:5" ht="72.75" thickBot="1">
      <c r="A1" s="61" t="s">
        <v>335</v>
      </c>
      <c r="B1" s="353" t="s">
        <v>13</v>
      </c>
      <c r="C1" s="353"/>
      <c r="D1" s="353"/>
      <c r="E1" s="128"/>
    </row>
    <row r="2" spans="1:14" ht="12.75">
      <c r="A2" s="32"/>
      <c r="B2" s="396" t="s">
        <v>14</v>
      </c>
      <c r="C2" s="397"/>
      <c r="D2" s="397"/>
      <c r="E2" s="397"/>
      <c r="F2" s="397"/>
      <c r="G2" s="379"/>
      <c r="J2" s="54"/>
      <c r="K2" s="396" t="s">
        <v>16</v>
      </c>
      <c r="L2" s="378"/>
      <c r="M2" s="378"/>
      <c r="N2" s="379"/>
    </row>
    <row r="3" spans="1:14" ht="12.75">
      <c r="A3" s="26" t="s">
        <v>25</v>
      </c>
      <c r="B3" s="373" t="s">
        <v>54</v>
      </c>
      <c r="C3" s="373"/>
      <c r="D3" s="373"/>
      <c r="E3" s="373"/>
      <c r="F3" s="373"/>
      <c r="G3" s="398"/>
      <c r="J3" s="55" t="s">
        <v>25</v>
      </c>
      <c r="K3" s="373" t="s">
        <v>159</v>
      </c>
      <c r="L3" s="400"/>
      <c r="M3" s="400"/>
      <c r="N3" s="401"/>
    </row>
    <row r="4" spans="1:14" ht="38.25">
      <c r="A4" s="26" t="s">
        <v>0</v>
      </c>
      <c r="B4" s="29" t="s">
        <v>6</v>
      </c>
      <c r="C4" s="29" t="s">
        <v>7</v>
      </c>
      <c r="D4" s="29" t="s">
        <v>2</v>
      </c>
      <c r="E4" s="29" t="s">
        <v>3</v>
      </c>
      <c r="F4" s="65" t="s">
        <v>4</v>
      </c>
      <c r="G4" s="30" t="s">
        <v>5</v>
      </c>
      <c r="J4" s="56" t="s">
        <v>23</v>
      </c>
      <c r="K4" s="57" t="s">
        <v>160</v>
      </c>
      <c r="L4" s="57" t="s">
        <v>161</v>
      </c>
      <c r="M4" s="57" t="s">
        <v>162</v>
      </c>
      <c r="N4" s="58" t="s">
        <v>163</v>
      </c>
    </row>
    <row r="5" spans="1:14" ht="13.5" thickBot="1">
      <c r="A5" s="28" t="s">
        <v>26</v>
      </c>
      <c r="B5" s="85">
        <f>'Step 4a'!B11</f>
        <v>1395.1399999999999</v>
      </c>
      <c r="C5" s="85">
        <f>'Step 4a'!C11</f>
        <v>2252.13</v>
      </c>
      <c r="D5" s="85">
        <f>'Step 4a'!D11</f>
        <v>2080.59</v>
      </c>
      <c r="E5" s="85">
        <f>'Step 4a'!E11</f>
        <v>1259</v>
      </c>
      <c r="F5" s="85">
        <f>'Step 4a'!F11</f>
        <v>1259</v>
      </c>
      <c r="G5" s="86">
        <f>'Step 4a'!G11</f>
        <v>1000</v>
      </c>
      <c r="J5" s="28" t="s">
        <v>29</v>
      </c>
      <c r="K5" s="123">
        <f>'Step 4a'!B35</f>
        <v>408.0216049382716</v>
      </c>
      <c r="L5" s="123">
        <f>'Step 4a'!C35</f>
        <v>250</v>
      </c>
      <c r="M5" s="123">
        <f>'Step 4a'!D35</f>
        <v>82.75</v>
      </c>
      <c r="N5" s="124">
        <f>'Step 4a'!E35</f>
        <v>24.75</v>
      </c>
    </row>
    <row r="6" spans="11:14" s="1" customFormat="1" ht="13.5" thickBot="1">
      <c r="K6" s="275"/>
      <c r="L6" s="275"/>
      <c r="M6" s="275"/>
      <c r="N6" s="275"/>
    </row>
    <row r="7" spans="1:14" ht="12.75">
      <c r="A7" s="37" t="s">
        <v>33</v>
      </c>
      <c r="B7" s="399" t="s">
        <v>36</v>
      </c>
      <c r="C7" s="378"/>
      <c r="D7" s="378"/>
      <c r="E7" s="378"/>
      <c r="F7" s="378"/>
      <c r="G7" s="379"/>
      <c r="J7" s="32" t="s">
        <v>39</v>
      </c>
      <c r="K7" s="276"/>
      <c r="L7" s="276"/>
      <c r="M7" s="276"/>
      <c r="N7" s="277"/>
    </row>
    <row r="8" spans="1:14" ht="12.75">
      <c r="A8" s="33" t="s">
        <v>34</v>
      </c>
      <c r="B8" s="36">
        <v>0.7</v>
      </c>
      <c r="C8" s="36">
        <v>0.7</v>
      </c>
      <c r="D8" s="36">
        <v>0.7</v>
      </c>
      <c r="E8" s="36">
        <v>0.7</v>
      </c>
      <c r="F8" s="36">
        <v>0.7</v>
      </c>
      <c r="G8" s="39">
        <v>0.7</v>
      </c>
      <c r="J8" s="27" t="s">
        <v>40</v>
      </c>
      <c r="K8" s="278">
        <v>700</v>
      </c>
      <c r="L8" s="278">
        <v>700</v>
      </c>
      <c r="M8" s="278">
        <v>700</v>
      </c>
      <c r="N8" s="279">
        <v>700</v>
      </c>
    </row>
    <row r="9" spans="1:14" ht="26.25" thickBot="1">
      <c r="A9" s="40" t="s">
        <v>35</v>
      </c>
      <c r="B9" s="36"/>
      <c r="C9" s="36"/>
      <c r="D9" s="36"/>
      <c r="E9" s="36"/>
      <c r="F9" s="36"/>
      <c r="G9" s="41"/>
      <c r="J9" s="59" t="s">
        <v>17</v>
      </c>
      <c r="K9" s="280">
        <v>150</v>
      </c>
      <c r="L9" s="280">
        <v>150</v>
      </c>
      <c r="M9" s="280">
        <v>150</v>
      </c>
      <c r="N9" s="281">
        <v>150</v>
      </c>
    </row>
    <row r="10" spans="1:14" ht="13.5" thickBot="1">
      <c r="A10" s="42" t="s">
        <v>30</v>
      </c>
      <c r="B10" s="36">
        <v>0.85</v>
      </c>
      <c r="C10" s="36">
        <v>0.85</v>
      </c>
      <c r="D10" s="36">
        <v>0.85</v>
      </c>
      <c r="E10" s="36">
        <v>0.85</v>
      </c>
      <c r="F10" s="36">
        <v>0.85</v>
      </c>
      <c r="G10" s="41">
        <v>0.85</v>
      </c>
      <c r="J10" s="63" t="s">
        <v>41</v>
      </c>
      <c r="K10" s="282">
        <f>IF(K5&gt;K8,K8,K5)</f>
        <v>408.0216049382716</v>
      </c>
      <c r="L10" s="125">
        <f>IF(L5&gt;L8,L8,L5)</f>
        <v>250</v>
      </c>
      <c r="M10" s="125">
        <f>IF(M5&gt;M8,M8,M5)</f>
        <v>82.75</v>
      </c>
      <c r="N10" s="126">
        <f>IF(N5&gt;N8,N8,N5)</f>
        <v>24.75</v>
      </c>
    </row>
    <row r="11" spans="1:15" ht="26.25" thickBot="1">
      <c r="A11" s="43" t="s">
        <v>31</v>
      </c>
      <c r="B11" s="38">
        <v>0.8</v>
      </c>
      <c r="C11" s="38">
        <v>0.8</v>
      </c>
      <c r="D11" s="38">
        <v>0.8</v>
      </c>
      <c r="E11" s="38">
        <v>0.8</v>
      </c>
      <c r="F11" s="38">
        <v>0.8</v>
      </c>
      <c r="G11" s="44">
        <v>0.8</v>
      </c>
      <c r="J11" s="62" t="s">
        <v>70</v>
      </c>
      <c r="K11" s="283">
        <v>350</v>
      </c>
      <c r="L11" s="283">
        <v>269</v>
      </c>
      <c r="M11" s="283">
        <v>160</v>
      </c>
      <c r="N11" s="284">
        <v>60</v>
      </c>
      <c r="O11" s="107"/>
    </row>
    <row r="12" spans="1:7" ht="13.5" thickBot="1">
      <c r="A12" s="45" t="s">
        <v>32</v>
      </c>
      <c r="B12" s="46">
        <v>0.7</v>
      </c>
      <c r="C12" s="46">
        <v>0.7</v>
      </c>
      <c r="D12" s="46">
        <v>0.7</v>
      </c>
      <c r="E12" s="46">
        <v>0.7</v>
      </c>
      <c r="F12" s="46">
        <v>0.7</v>
      </c>
      <c r="G12" s="47">
        <v>0.7</v>
      </c>
    </row>
    <row r="13" spans="1:7" ht="26.25" thickBot="1">
      <c r="A13" s="67" t="s">
        <v>52</v>
      </c>
      <c r="B13" s="101">
        <f aca="true" t="shared" si="0" ref="B13:G13">B5*B8</f>
        <v>976.5979999999998</v>
      </c>
      <c r="C13" s="101">
        <f t="shared" si="0"/>
        <v>1576.491</v>
      </c>
      <c r="D13" s="101">
        <f t="shared" si="0"/>
        <v>1456.413</v>
      </c>
      <c r="E13" s="101">
        <f t="shared" si="0"/>
        <v>881.3</v>
      </c>
      <c r="F13" s="101">
        <f t="shared" si="0"/>
        <v>881.3</v>
      </c>
      <c r="G13" s="102">
        <f t="shared" si="0"/>
        <v>700</v>
      </c>
    </row>
    <row r="14" spans="1:7" ht="26.25" thickBot="1">
      <c r="A14" s="62" t="s">
        <v>62</v>
      </c>
      <c r="B14" s="103">
        <v>980</v>
      </c>
      <c r="C14" s="103">
        <v>1575</v>
      </c>
      <c r="D14" s="103">
        <v>1470</v>
      </c>
      <c r="E14" s="103">
        <v>875</v>
      </c>
      <c r="F14" s="103">
        <v>875</v>
      </c>
      <c r="G14" s="104">
        <v>1000</v>
      </c>
    </row>
    <row r="15" spans="1:7" ht="12.75">
      <c r="A15" s="106"/>
      <c r="B15" s="107"/>
      <c r="C15" s="107"/>
      <c r="D15" s="107"/>
      <c r="E15" s="107"/>
      <c r="F15" s="107"/>
      <c r="G15" s="107"/>
    </row>
    <row r="16" ht="13.5" thickBot="1"/>
    <row r="17" spans="1:7" ht="12.75">
      <c r="A17" s="48"/>
      <c r="B17" s="396" t="s">
        <v>15</v>
      </c>
      <c r="C17" s="397"/>
      <c r="D17" s="397"/>
      <c r="E17" s="397"/>
      <c r="F17" s="397"/>
      <c r="G17" s="379"/>
    </row>
    <row r="18" spans="1:7" ht="12.75">
      <c r="A18" s="22" t="s">
        <v>25</v>
      </c>
      <c r="B18" s="373" t="s">
        <v>54</v>
      </c>
      <c r="C18" s="373"/>
      <c r="D18" s="373"/>
      <c r="E18" s="373"/>
      <c r="F18" s="373"/>
      <c r="G18" s="398"/>
    </row>
    <row r="19" spans="1:7" ht="12.75">
      <c r="A19" s="23" t="s">
        <v>0</v>
      </c>
      <c r="B19" s="29" t="s">
        <v>6</v>
      </c>
      <c r="C19" s="29" t="s">
        <v>7</v>
      </c>
      <c r="D19" s="29" t="s">
        <v>2</v>
      </c>
      <c r="E19" s="29" t="s">
        <v>3</v>
      </c>
      <c r="F19" s="65" t="s">
        <v>4</v>
      </c>
      <c r="G19" s="30" t="s">
        <v>5</v>
      </c>
    </row>
    <row r="20" spans="1:7" ht="13.5" thickBot="1">
      <c r="A20" s="28" t="s">
        <v>27</v>
      </c>
      <c r="B20" s="85">
        <f>'Step 4a'!B23</f>
        <v>932.5</v>
      </c>
      <c r="C20" s="85">
        <f>'Step 4a'!C23</f>
        <v>1148.5</v>
      </c>
      <c r="D20" s="85">
        <f>'Step 4a'!D23</f>
        <v>1111.5</v>
      </c>
      <c r="E20" s="85">
        <f>'Step 4a'!E23</f>
        <v>1090.5</v>
      </c>
      <c r="F20" s="85">
        <f>'Step 4a'!F23</f>
        <v>1090.5</v>
      </c>
      <c r="G20" s="86">
        <f>'Step 4a'!F23</f>
        <v>1090.5</v>
      </c>
    </row>
    <row r="21" ht="13.5" thickBot="1"/>
    <row r="22" spans="1:7" ht="12.75">
      <c r="A22" s="49" t="s">
        <v>33</v>
      </c>
      <c r="B22" s="50"/>
      <c r="C22" s="50"/>
      <c r="D22" s="50"/>
      <c r="E22" s="50"/>
      <c r="F22" s="50"/>
      <c r="G22" s="51"/>
    </row>
    <row r="23" spans="1:7" ht="12.75">
      <c r="A23" s="52" t="s">
        <v>37</v>
      </c>
      <c r="B23" s="20">
        <v>1</v>
      </c>
      <c r="C23" s="20">
        <v>1</v>
      </c>
      <c r="D23" s="20">
        <v>1</v>
      </c>
      <c r="E23" s="20">
        <v>1</v>
      </c>
      <c r="F23" s="20">
        <v>1</v>
      </c>
      <c r="G23" s="24">
        <v>1</v>
      </c>
    </row>
    <row r="24" spans="1:7" ht="13.5" thickBot="1">
      <c r="A24" s="53" t="s">
        <v>38</v>
      </c>
      <c r="B24" s="34">
        <v>0.7</v>
      </c>
      <c r="C24" s="34">
        <v>0.7</v>
      </c>
      <c r="D24" s="34">
        <v>0.7</v>
      </c>
      <c r="E24" s="34">
        <v>0.7</v>
      </c>
      <c r="F24" s="34">
        <v>0.7</v>
      </c>
      <c r="G24" s="35">
        <v>0.7</v>
      </c>
    </row>
    <row r="25" spans="1:7" ht="26.25" thickBot="1">
      <c r="A25" s="62" t="s">
        <v>53</v>
      </c>
      <c r="B25" s="99">
        <f aca="true" t="shared" si="1" ref="B25:G25">B20*B24</f>
        <v>652.75</v>
      </c>
      <c r="C25" s="99">
        <f t="shared" si="1"/>
        <v>803.9499999999999</v>
      </c>
      <c r="D25" s="99">
        <f t="shared" si="1"/>
        <v>778.05</v>
      </c>
      <c r="E25" s="99">
        <f t="shared" si="1"/>
        <v>763.3499999999999</v>
      </c>
      <c r="F25" s="99">
        <f t="shared" si="1"/>
        <v>763.3499999999999</v>
      </c>
      <c r="G25" s="100">
        <f t="shared" si="1"/>
        <v>763.3499999999999</v>
      </c>
    </row>
    <row r="26" spans="1:7" ht="26.25" thickBot="1">
      <c r="A26" s="62" t="s">
        <v>63</v>
      </c>
      <c r="B26" s="108">
        <v>652</v>
      </c>
      <c r="C26" s="108">
        <v>804</v>
      </c>
      <c r="D26" s="108">
        <v>778</v>
      </c>
      <c r="E26" s="108">
        <v>764</v>
      </c>
      <c r="F26" s="108">
        <v>764</v>
      </c>
      <c r="G26" s="109">
        <v>0</v>
      </c>
    </row>
    <row r="31" spans="1:9" ht="12.75">
      <c r="A31" s="3"/>
      <c r="B31" s="395"/>
      <c r="C31" s="395"/>
      <c r="D31" s="395"/>
      <c r="E31" s="395"/>
      <c r="F31" s="395"/>
      <c r="G31" s="395"/>
      <c r="H31" s="395"/>
      <c r="I31" s="395"/>
    </row>
    <row r="32" spans="1:9" ht="12.75">
      <c r="A32" s="31"/>
      <c r="B32" s="1"/>
      <c r="C32" s="1"/>
      <c r="D32" s="1"/>
      <c r="E32" s="1"/>
      <c r="F32" s="1"/>
      <c r="G32" s="1"/>
      <c r="H32" s="1"/>
      <c r="I32" s="1"/>
    </row>
    <row r="33" spans="1:9" ht="12.75">
      <c r="A33" s="3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0">
    <mergeCell ref="B1:D1"/>
    <mergeCell ref="B2:G2"/>
    <mergeCell ref="B3:G3"/>
    <mergeCell ref="K3:N3"/>
    <mergeCell ref="B31:F31"/>
    <mergeCell ref="G31:I31"/>
    <mergeCell ref="B17:G17"/>
    <mergeCell ref="B18:G18"/>
    <mergeCell ref="B7:G7"/>
    <mergeCell ref="K2:N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3.57421875" style="0" customWidth="1"/>
    <col min="2" max="3" width="7.28125" style="0" customWidth="1"/>
    <col min="4" max="5" width="7.57421875" style="0" customWidth="1"/>
    <col min="6" max="6" width="8.140625" style="0" customWidth="1"/>
    <col min="7" max="7" width="8.421875" style="0" customWidth="1"/>
    <col min="8" max="8" width="7.8515625" style="0" customWidth="1"/>
    <col min="9" max="9" width="7.57421875" style="0" customWidth="1"/>
    <col min="10" max="10" width="7.140625" style="0" customWidth="1"/>
    <col min="11" max="11" width="8.28125" style="0" customWidth="1"/>
    <col min="12" max="12" width="7.7109375" style="0" customWidth="1"/>
    <col min="13" max="13" width="6.57421875" style="0" customWidth="1"/>
    <col min="14" max="14" width="7.421875" style="0" customWidth="1"/>
    <col min="15" max="15" width="7.7109375" style="0" customWidth="1"/>
    <col min="16" max="16" width="7.28125" style="0" customWidth="1"/>
    <col min="17" max="17" width="6.7109375" style="0" customWidth="1"/>
    <col min="18" max="18" width="7.7109375" style="0" customWidth="1"/>
    <col min="19" max="19" width="7.57421875" style="0" customWidth="1"/>
    <col min="20" max="20" width="7.421875" style="0" customWidth="1"/>
    <col min="21" max="21" width="6.7109375" style="0" customWidth="1"/>
    <col min="22" max="23" width="7.7109375" style="0" customWidth="1"/>
    <col min="24" max="24" width="7.421875" style="0" customWidth="1"/>
    <col min="25" max="25" width="6.7109375" style="0" customWidth="1"/>
  </cols>
  <sheetData>
    <row r="1" spans="1:7" ht="36.75" thickBot="1">
      <c r="A1" s="61" t="s">
        <v>336</v>
      </c>
      <c r="B1" s="402" t="s">
        <v>13</v>
      </c>
      <c r="C1" s="402"/>
      <c r="D1" s="402"/>
      <c r="E1" s="403"/>
      <c r="F1" s="403"/>
      <c r="G1" s="403"/>
    </row>
    <row r="2" spans="1:25" ht="12.75">
      <c r="A2" s="54"/>
      <c r="B2" s="409" t="s">
        <v>42</v>
      </c>
      <c r="C2" s="409"/>
      <c r="D2" s="409"/>
      <c r="E2" s="409"/>
      <c r="F2" s="409" t="s">
        <v>7</v>
      </c>
      <c r="G2" s="409"/>
      <c r="H2" s="409"/>
      <c r="I2" s="409"/>
      <c r="J2" s="409" t="s">
        <v>2</v>
      </c>
      <c r="K2" s="409"/>
      <c r="L2" s="409"/>
      <c r="M2" s="409"/>
      <c r="N2" s="413" t="s">
        <v>168</v>
      </c>
      <c r="O2" s="414"/>
      <c r="P2" s="414"/>
      <c r="Q2" s="415"/>
      <c r="R2" s="413" t="s">
        <v>4</v>
      </c>
      <c r="S2" s="414"/>
      <c r="T2" s="414"/>
      <c r="U2" s="415"/>
      <c r="V2" s="409" t="s">
        <v>5</v>
      </c>
      <c r="W2" s="378"/>
      <c r="X2" s="378"/>
      <c r="Y2" s="379"/>
    </row>
    <row r="3" spans="1:25" ht="25.5">
      <c r="A3" s="33" t="s">
        <v>55</v>
      </c>
      <c r="B3" s="405">
        <f>'Step 5 '!B14</f>
        <v>980</v>
      </c>
      <c r="C3" s="406"/>
      <c r="D3" s="406"/>
      <c r="E3" s="407"/>
      <c r="F3" s="405">
        <f>'Step 5 '!C14</f>
        <v>1575</v>
      </c>
      <c r="G3" s="406"/>
      <c r="H3" s="406"/>
      <c r="I3" s="407"/>
      <c r="J3" s="405">
        <f>'Step 5 '!D14</f>
        <v>1470</v>
      </c>
      <c r="K3" s="406"/>
      <c r="L3" s="406"/>
      <c r="M3" s="407"/>
      <c r="N3" s="405">
        <f>'Step 5 '!E14</f>
        <v>875</v>
      </c>
      <c r="O3" s="410"/>
      <c r="P3" s="410"/>
      <c r="Q3" s="411"/>
      <c r="R3" s="405">
        <f>'Step 5 '!F14</f>
        <v>875</v>
      </c>
      <c r="S3" s="410"/>
      <c r="T3" s="410"/>
      <c r="U3" s="411"/>
      <c r="V3" s="405">
        <f>'Step 5 '!G14</f>
        <v>1000</v>
      </c>
      <c r="W3" s="406"/>
      <c r="X3" s="406"/>
      <c r="Y3" s="412"/>
    </row>
    <row r="4" spans="1:25" ht="25.5">
      <c r="A4" s="33" t="s">
        <v>64</v>
      </c>
      <c r="B4" s="404">
        <f>'Step 5 '!B26</f>
        <v>652</v>
      </c>
      <c r="C4" s="404"/>
      <c r="D4" s="404"/>
      <c r="E4" s="404"/>
      <c r="F4" s="404">
        <f>'Step 5 '!C26</f>
        <v>804</v>
      </c>
      <c r="G4" s="404"/>
      <c r="H4" s="404"/>
      <c r="I4" s="404"/>
      <c r="J4" s="404">
        <f>'Step 5 '!D26</f>
        <v>778</v>
      </c>
      <c r="K4" s="404"/>
      <c r="L4" s="404"/>
      <c r="M4" s="404"/>
      <c r="N4" s="405">
        <f>'Step 5 '!E26</f>
        <v>764</v>
      </c>
      <c r="O4" s="406"/>
      <c r="P4" s="406"/>
      <c r="Q4" s="407"/>
      <c r="R4" s="405">
        <f>'Step 5 '!F26</f>
        <v>764</v>
      </c>
      <c r="S4" s="406"/>
      <c r="T4" s="406"/>
      <c r="U4" s="407"/>
      <c r="V4" s="404">
        <f>'Step 5 '!G26</f>
        <v>0</v>
      </c>
      <c r="W4" s="404"/>
      <c r="X4" s="404"/>
      <c r="Y4" s="408"/>
    </row>
    <row r="5" spans="1:25" s="221" customFormat="1" ht="24">
      <c r="A5" s="219"/>
      <c r="B5" s="220" t="s">
        <v>164</v>
      </c>
      <c r="C5" s="220" t="s">
        <v>166</v>
      </c>
      <c r="D5" s="220" t="s">
        <v>167</v>
      </c>
      <c r="E5" s="222" t="s">
        <v>165</v>
      </c>
      <c r="F5" s="220" t="s">
        <v>164</v>
      </c>
      <c r="G5" s="220" t="s">
        <v>166</v>
      </c>
      <c r="H5" s="220" t="s">
        <v>167</v>
      </c>
      <c r="I5" s="222" t="s">
        <v>165</v>
      </c>
      <c r="J5" s="220" t="s">
        <v>164</v>
      </c>
      <c r="K5" s="220" t="s">
        <v>166</v>
      </c>
      <c r="L5" s="220" t="s">
        <v>167</v>
      </c>
      <c r="M5" s="222" t="s">
        <v>165</v>
      </c>
      <c r="N5" s="220" t="s">
        <v>164</v>
      </c>
      <c r="O5" s="220" t="s">
        <v>166</v>
      </c>
      <c r="P5" s="220" t="s">
        <v>167</v>
      </c>
      <c r="Q5" s="222" t="s">
        <v>165</v>
      </c>
      <c r="R5" s="220" t="s">
        <v>164</v>
      </c>
      <c r="S5" s="220" t="s">
        <v>166</v>
      </c>
      <c r="T5" s="220" t="s">
        <v>167</v>
      </c>
      <c r="U5" s="222" t="s">
        <v>165</v>
      </c>
      <c r="V5" s="220" t="s">
        <v>164</v>
      </c>
      <c r="W5" s="220" t="s">
        <v>166</v>
      </c>
      <c r="X5" s="220" t="s">
        <v>167</v>
      </c>
      <c r="Y5" s="222" t="s">
        <v>165</v>
      </c>
    </row>
    <row r="6" spans="1:25" ht="25.5">
      <c r="A6" s="33" t="s">
        <v>71</v>
      </c>
      <c r="B6" s="71">
        <f>'Step 5 '!K11</f>
        <v>350</v>
      </c>
      <c r="C6" s="71">
        <f>'Step 5 '!L11</f>
        <v>269</v>
      </c>
      <c r="D6" s="71">
        <f>'Step 5 '!M11</f>
        <v>160</v>
      </c>
      <c r="E6" s="71">
        <f>'Step 5 '!N11</f>
        <v>60</v>
      </c>
      <c r="F6" s="71">
        <f>B6</f>
        <v>350</v>
      </c>
      <c r="G6" s="71">
        <f>C6</f>
        <v>269</v>
      </c>
      <c r="H6" s="71">
        <f>D6</f>
        <v>160</v>
      </c>
      <c r="I6" s="71">
        <f>E6</f>
        <v>60</v>
      </c>
      <c r="J6" s="71">
        <f>B6</f>
        <v>350</v>
      </c>
      <c r="K6" s="71">
        <f>C6</f>
        <v>269</v>
      </c>
      <c r="L6" s="71">
        <f>D6</f>
        <v>160</v>
      </c>
      <c r="M6" s="71">
        <f>E6</f>
        <v>60</v>
      </c>
      <c r="N6" s="71">
        <f>B6</f>
        <v>350</v>
      </c>
      <c r="O6" s="71">
        <f>C6</f>
        <v>269</v>
      </c>
      <c r="P6" s="71">
        <f>D6</f>
        <v>160</v>
      </c>
      <c r="Q6" s="71">
        <f>E6</f>
        <v>60</v>
      </c>
      <c r="R6" s="71">
        <f>B6</f>
        <v>350</v>
      </c>
      <c r="S6" s="71">
        <f>C6</f>
        <v>269</v>
      </c>
      <c r="T6" s="71">
        <f>D6</f>
        <v>160</v>
      </c>
      <c r="U6" s="71">
        <f>E6</f>
        <v>60</v>
      </c>
      <c r="V6" s="71">
        <f>B6</f>
        <v>350</v>
      </c>
      <c r="W6" s="71">
        <f>C6</f>
        <v>269</v>
      </c>
      <c r="X6" s="71">
        <f>D6</f>
        <v>160</v>
      </c>
      <c r="Y6" s="80">
        <f>E6</f>
        <v>60</v>
      </c>
    </row>
    <row r="7" spans="1:25" ht="36.75" thickBot="1">
      <c r="A7" s="127" t="s">
        <v>72</v>
      </c>
      <c r="B7" s="96">
        <f>B3+B4+B6</f>
        <v>1982</v>
      </c>
      <c r="C7" s="96">
        <f>B3+B4+C6</f>
        <v>1901</v>
      </c>
      <c r="D7" s="96">
        <f>B3+B4+D6</f>
        <v>1792</v>
      </c>
      <c r="E7" s="96">
        <f>B3+B4+E6</f>
        <v>1692</v>
      </c>
      <c r="F7" s="96">
        <f>F3+F4+F6</f>
        <v>2729</v>
      </c>
      <c r="G7" s="96">
        <f>F3+F4+G6</f>
        <v>2648</v>
      </c>
      <c r="H7" s="96">
        <f>F3+F4+H6</f>
        <v>2539</v>
      </c>
      <c r="I7" s="96">
        <f>F3+F4+I6</f>
        <v>2439</v>
      </c>
      <c r="J7" s="96">
        <f>J3+J4+J6</f>
        <v>2598</v>
      </c>
      <c r="K7" s="96">
        <f>J3+J4+K6</f>
        <v>2517</v>
      </c>
      <c r="L7" s="96">
        <f>J3+J4+L6</f>
        <v>2408</v>
      </c>
      <c r="M7" s="96">
        <f>J3+J4+M6</f>
        <v>2308</v>
      </c>
      <c r="N7" s="96">
        <f>N3+N4+N6</f>
        <v>1989</v>
      </c>
      <c r="O7" s="96">
        <f>N3+N4+O6</f>
        <v>1908</v>
      </c>
      <c r="P7" s="96">
        <f>N3+N4+P6</f>
        <v>1799</v>
      </c>
      <c r="Q7" s="96">
        <f>N3+N4+Q6</f>
        <v>1699</v>
      </c>
      <c r="R7" s="96">
        <f>R3+R4+R6</f>
        <v>1989</v>
      </c>
      <c r="S7" s="96">
        <f>+R3+R4+S6</f>
        <v>1908</v>
      </c>
      <c r="T7" s="96">
        <f>R3+R4+T6</f>
        <v>1799</v>
      </c>
      <c r="U7" s="96">
        <f>R3+R4+U6</f>
        <v>1699</v>
      </c>
      <c r="V7" s="96">
        <f>V3+V4+V6</f>
        <v>1350</v>
      </c>
      <c r="W7" s="96">
        <f>V3+V4+W6</f>
        <v>1269</v>
      </c>
      <c r="X7" s="96">
        <f>V3+V4+X6</f>
        <v>1160</v>
      </c>
      <c r="Y7" s="97">
        <f>V3+V4+Y6</f>
        <v>1060</v>
      </c>
    </row>
  </sheetData>
  <sheetProtection/>
  <mergeCells count="19">
    <mergeCell ref="V3:Y3"/>
    <mergeCell ref="F4:I4"/>
    <mergeCell ref="B2:E2"/>
    <mergeCell ref="F2:I2"/>
    <mergeCell ref="J2:M2"/>
    <mergeCell ref="N2:Q2"/>
    <mergeCell ref="R2:U2"/>
    <mergeCell ref="R3:U3"/>
    <mergeCell ref="R4:U4"/>
    <mergeCell ref="B1:G1"/>
    <mergeCell ref="J4:M4"/>
    <mergeCell ref="N4:Q4"/>
    <mergeCell ref="V4:Y4"/>
    <mergeCell ref="V2:Y2"/>
    <mergeCell ref="B3:E3"/>
    <mergeCell ref="B4:E4"/>
    <mergeCell ref="F3:I3"/>
    <mergeCell ref="J3:M3"/>
    <mergeCell ref="N3:Q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51.7109375" style="0" customWidth="1"/>
    <col min="2" max="2" width="16.140625" style="0" customWidth="1"/>
    <col min="3" max="3" width="12.28125" style="0" customWidth="1"/>
  </cols>
  <sheetData>
    <row r="2" ht="18">
      <c r="A2" s="15" t="s">
        <v>316</v>
      </c>
    </row>
    <row r="4" ht="15">
      <c r="A4" s="122"/>
    </row>
    <row r="5" spans="1:2" ht="12.75">
      <c r="A5" s="286" t="s">
        <v>227</v>
      </c>
      <c r="B5" s="290" t="s">
        <v>317</v>
      </c>
    </row>
    <row r="6" ht="12.75">
      <c r="B6" s="291" t="s">
        <v>318</v>
      </c>
    </row>
    <row r="8" spans="1:2" ht="12.75">
      <c r="A8" s="286" t="s">
        <v>228</v>
      </c>
      <c r="B8" s="290" t="s">
        <v>317</v>
      </c>
    </row>
    <row r="9" ht="12.75">
      <c r="B9" s="291" t="s">
        <v>318</v>
      </c>
    </row>
    <row r="11" spans="1:2" ht="12.75">
      <c r="A11" s="286" t="s">
        <v>229</v>
      </c>
      <c r="B11" s="290" t="s">
        <v>317</v>
      </c>
    </row>
    <row r="12" ht="12.75">
      <c r="B12" s="291" t="s">
        <v>318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1.140625" style="0" customWidth="1"/>
    <col min="2" max="2" width="35.8515625" style="0" customWidth="1"/>
    <col min="3" max="3" width="34.28125" style="0" customWidth="1"/>
    <col min="4" max="4" width="22.140625" style="0" customWidth="1"/>
  </cols>
  <sheetData>
    <row r="1" ht="12.75">
      <c r="A1" s="274" t="s">
        <v>216</v>
      </c>
    </row>
    <row r="2" ht="54">
      <c r="A2" s="61" t="s">
        <v>213</v>
      </c>
    </row>
    <row r="4" ht="12.75">
      <c r="A4" s="288" t="s">
        <v>217</v>
      </c>
    </row>
    <row r="5" spans="2:4" ht="12.75">
      <c r="B5" s="287" t="s">
        <v>214</v>
      </c>
      <c r="C5" s="287" t="s">
        <v>215</v>
      </c>
      <c r="D5" s="287" t="s">
        <v>230</v>
      </c>
    </row>
    <row r="6" spans="2:4" ht="12.75">
      <c r="B6" s="70" t="s">
        <v>219</v>
      </c>
      <c r="C6" s="70" t="s">
        <v>220</v>
      </c>
      <c r="D6" s="20"/>
    </row>
    <row r="7" spans="2:3" ht="12.75">
      <c r="B7" s="5"/>
      <c r="C7" s="5"/>
    </row>
    <row r="8" spans="1:3" ht="12.75">
      <c r="A8" s="288" t="s">
        <v>218</v>
      </c>
      <c r="B8" s="5"/>
      <c r="C8" s="5"/>
    </row>
    <row r="9" spans="2:4" ht="12.75">
      <c r="B9" s="287" t="s">
        <v>214</v>
      </c>
      <c r="C9" s="287" t="s">
        <v>215</v>
      </c>
      <c r="D9" s="287" t="s">
        <v>230</v>
      </c>
    </row>
    <row r="10" spans="2:4" ht="25.5">
      <c r="B10" s="289" t="s">
        <v>222</v>
      </c>
      <c r="C10" s="289" t="s">
        <v>221</v>
      </c>
      <c r="D10" s="20"/>
    </row>
    <row r="11" spans="2:3" ht="12.75">
      <c r="B11" s="5"/>
      <c r="C11" s="5"/>
    </row>
    <row r="12" spans="1:3" ht="12.75">
      <c r="A12" s="288" t="s">
        <v>225</v>
      </c>
      <c r="B12" s="5"/>
      <c r="C12" s="5"/>
    </row>
    <row r="13" spans="2:4" ht="12.75">
      <c r="B13" s="287" t="s">
        <v>214</v>
      </c>
      <c r="C13" s="287" t="s">
        <v>215</v>
      </c>
      <c r="D13" s="287" t="s">
        <v>230</v>
      </c>
    </row>
    <row r="14" spans="2:4" ht="25.5">
      <c r="B14" s="289" t="s">
        <v>223</v>
      </c>
      <c r="C14" s="289" t="s">
        <v>224</v>
      </c>
      <c r="D14" s="2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1.8515625" style="0" customWidth="1"/>
    <col min="2" max="2" width="39.8515625" style="0" customWidth="1"/>
    <col min="3" max="3" width="37.28125" style="0" customWidth="1"/>
    <col min="4" max="4" width="31.00390625" style="0" customWidth="1"/>
  </cols>
  <sheetData>
    <row r="2" ht="18">
      <c r="A2" s="15" t="s">
        <v>315</v>
      </c>
    </row>
    <row r="4" ht="12.75">
      <c r="A4" s="288" t="s">
        <v>217</v>
      </c>
    </row>
    <row r="5" spans="2:4" ht="12.75">
      <c r="B5" s="287" t="s">
        <v>214</v>
      </c>
      <c r="C5" s="287" t="s">
        <v>215</v>
      </c>
      <c r="D5" s="287" t="s">
        <v>230</v>
      </c>
    </row>
    <row r="6" spans="2:4" ht="12.75">
      <c r="B6" s="343" t="s">
        <v>219</v>
      </c>
      <c r="C6" s="343" t="s">
        <v>220</v>
      </c>
      <c r="D6" s="294" t="s">
        <v>233</v>
      </c>
    </row>
    <row r="7" spans="2:4" ht="12.75">
      <c r="B7" s="344"/>
      <c r="C7" s="344"/>
      <c r="D7" s="295" t="s">
        <v>9</v>
      </c>
    </row>
    <row r="8" spans="2:4" ht="12.75">
      <c r="B8" s="344"/>
      <c r="C8" s="344"/>
      <c r="D8" s="294" t="s">
        <v>234</v>
      </c>
    </row>
    <row r="9" spans="2:4" ht="12.75">
      <c r="B9" s="344"/>
      <c r="C9" s="344"/>
      <c r="D9" s="295" t="s">
        <v>231</v>
      </c>
    </row>
    <row r="10" spans="2:4" ht="12.75">
      <c r="B10" s="344"/>
      <c r="C10" s="344"/>
      <c r="D10" s="295" t="s">
        <v>232</v>
      </c>
    </row>
    <row r="11" spans="2:4" ht="12.75">
      <c r="B11" s="344"/>
      <c r="C11" s="344"/>
      <c r="D11" s="294" t="s">
        <v>235</v>
      </c>
    </row>
    <row r="12" spans="2:4" ht="12.75">
      <c r="B12" s="344"/>
      <c r="C12" s="344"/>
      <c r="D12" s="294" t="s">
        <v>236</v>
      </c>
    </row>
    <row r="13" spans="2:4" ht="12.75">
      <c r="B13" s="344"/>
      <c r="C13" s="344"/>
      <c r="D13" s="294" t="s">
        <v>237</v>
      </c>
    </row>
    <row r="14" spans="2:4" ht="12.75">
      <c r="B14" s="345"/>
      <c r="C14" s="345"/>
      <c r="D14" s="294" t="s">
        <v>105</v>
      </c>
    </row>
    <row r="15" spans="2:4" ht="12.75">
      <c r="B15" s="223"/>
      <c r="C15" s="223"/>
      <c r="D15" s="296"/>
    </row>
    <row r="16" spans="1:4" ht="12.75">
      <c r="A16" s="288" t="s">
        <v>218</v>
      </c>
      <c r="B16" s="153"/>
      <c r="C16" s="153"/>
      <c r="D16" s="13"/>
    </row>
    <row r="17" spans="2:4" ht="12.75">
      <c r="B17" s="287" t="s">
        <v>214</v>
      </c>
      <c r="C17" s="287" t="s">
        <v>215</v>
      </c>
      <c r="D17" s="287" t="s">
        <v>230</v>
      </c>
    </row>
    <row r="18" spans="2:4" ht="12.75">
      <c r="B18" s="346" t="s">
        <v>222</v>
      </c>
      <c r="C18" s="346" t="s">
        <v>221</v>
      </c>
      <c r="D18" s="295" t="s">
        <v>238</v>
      </c>
    </row>
    <row r="19" spans="2:4" ht="12.75">
      <c r="B19" s="344"/>
      <c r="C19" s="344"/>
      <c r="D19" s="295" t="s">
        <v>78</v>
      </c>
    </row>
    <row r="20" spans="2:4" ht="12.75">
      <c r="B20" s="344"/>
      <c r="C20" s="344"/>
      <c r="D20" s="294" t="s">
        <v>10</v>
      </c>
    </row>
    <row r="21" spans="2:4" ht="12.75">
      <c r="B21" s="344"/>
      <c r="C21" s="344"/>
      <c r="D21" s="294" t="s">
        <v>239</v>
      </c>
    </row>
    <row r="22" spans="2:4" ht="12.75">
      <c r="B22" s="344"/>
      <c r="C22" s="344"/>
      <c r="D22" s="294" t="s">
        <v>240</v>
      </c>
    </row>
    <row r="23" spans="2:4" ht="12.75">
      <c r="B23" s="344"/>
      <c r="C23" s="344"/>
      <c r="D23" s="294" t="s">
        <v>235</v>
      </c>
    </row>
    <row r="24" spans="2:4" ht="12.75">
      <c r="B24" s="344"/>
      <c r="C24" s="344"/>
      <c r="D24" s="295" t="s">
        <v>73</v>
      </c>
    </row>
    <row r="25" spans="2:4" ht="12.75">
      <c r="B25" s="344"/>
      <c r="C25" s="344"/>
      <c r="D25" s="294" t="s">
        <v>241</v>
      </c>
    </row>
    <row r="26" spans="2:4" ht="12.75">
      <c r="B26" s="344"/>
      <c r="C26" s="344"/>
      <c r="D26" s="294" t="s">
        <v>242</v>
      </c>
    </row>
    <row r="27" spans="2:4" ht="12.75">
      <c r="B27" s="344"/>
      <c r="C27" s="344"/>
      <c r="D27" s="294" t="s">
        <v>74</v>
      </c>
    </row>
    <row r="28" spans="2:4" ht="12.75">
      <c r="B28" s="344"/>
      <c r="C28" s="344"/>
      <c r="D28" s="294" t="s">
        <v>75</v>
      </c>
    </row>
    <row r="29" spans="2:4" ht="12.75">
      <c r="B29" s="344"/>
      <c r="C29" s="344"/>
      <c r="D29" s="294" t="s">
        <v>237</v>
      </c>
    </row>
    <row r="30" spans="2:4" ht="12.75">
      <c r="B30" s="345"/>
      <c r="C30" s="345"/>
      <c r="D30" s="294" t="s">
        <v>105</v>
      </c>
    </row>
    <row r="31" spans="2:4" ht="12.75">
      <c r="B31" s="153"/>
      <c r="C31" s="153"/>
      <c r="D31" s="13"/>
    </row>
    <row r="32" spans="1:4" ht="12.75">
      <c r="A32" s="288" t="s">
        <v>225</v>
      </c>
      <c r="B32" s="153"/>
      <c r="C32" s="153"/>
      <c r="D32" s="13"/>
    </row>
    <row r="33" spans="2:4" ht="12.75">
      <c r="B33" s="287" t="s">
        <v>214</v>
      </c>
      <c r="C33" s="287" t="s">
        <v>215</v>
      </c>
      <c r="D33" s="287" t="s">
        <v>230</v>
      </c>
    </row>
    <row r="34" spans="2:4" ht="25.5">
      <c r="B34" s="292" t="s">
        <v>223</v>
      </c>
      <c r="C34" s="292" t="s">
        <v>224</v>
      </c>
      <c r="D34" s="293"/>
    </row>
  </sheetData>
  <sheetProtection/>
  <mergeCells count="4">
    <mergeCell ref="C6:C14"/>
    <mergeCell ref="B6:B14"/>
    <mergeCell ref="C18:C30"/>
    <mergeCell ref="B18:B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140625" style="0" customWidth="1"/>
    <col min="2" max="2" width="34.28125" style="0" customWidth="1"/>
    <col min="3" max="3" width="33.00390625" style="0" customWidth="1"/>
    <col min="4" max="4" width="28.8515625" style="0" customWidth="1"/>
    <col min="5" max="5" width="33.140625" style="0" customWidth="1"/>
    <col min="6" max="6" width="21.421875" style="0" customWidth="1"/>
  </cols>
  <sheetData>
    <row r="2" ht="54">
      <c r="A2" s="61" t="s">
        <v>319</v>
      </c>
    </row>
    <row r="4" ht="12.75">
      <c r="A4" s="288" t="s">
        <v>217</v>
      </c>
    </row>
    <row r="5" spans="2:6" ht="12.75">
      <c r="B5" s="287" t="s">
        <v>214</v>
      </c>
      <c r="C5" s="287" t="s">
        <v>215</v>
      </c>
      <c r="D5" s="287" t="s">
        <v>230</v>
      </c>
      <c r="E5" s="287" t="s">
        <v>243</v>
      </c>
      <c r="F5" s="287" t="s">
        <v>244</v>
      </c>
    </row>
    <row r="6" spans="2:6" ht="12.75">
      <c r="B6" s="343" t="s">
        <v>219</v>
      </c>
      <c r="C6" s="343" t="s">
        <v>220</v>
      </c>
      <c r="D6" s="299" t="s">
        <v>233</v>
      </c>
      <c r="E6" s="231"/>
      <c r="F6" s="302"/>
    </row>
    <row r="7" spans="2:6" ht="12.75">
      <c r="B7" s="344"/>
      <c r="C7" s="344"/>
      <c r="D7" s="343" t="s">
        <v>9</v>
      </c>
      <c r="E7" s="300" t="s">
        <v>246</v>
      </c>
      <c r="F7" s="303"/>
    </row>
    <row r="8" spans="2:6" ht="12.75">
      <c r="B8" s="344"/>
      <c r="C8" s="344"/>
      <c r="D8" s="347"/>
      <c r="E8" s="301" t="s">
        <v>247</v>
      </c>
      <c r="F8" s="303"/>
    </row>
    <row r="9" spans="2:6" ht="12.75">
      <c r="B9" s="344"/>
      <c r="C9" s="344"/>
      <c r="D9" s="347"/>
      <c r="E9" s="300" t="s">
        <v>248</v>
      </c>
      <c r="F9" s="303"/>
    </row>
    <row r="10" spans="2:6" ht="12.75">
      <c r="B10" s="344"/>
      <c r="C10" s="344"/>
      <c r="D10" s="347"/>
      <c r="E10" s="300" t="s">
        <v>249</v>
      </c>
      <c r="F10" s="303"/>
    </row>
    <row r="11" spans="2:6" ht="12.75">
      <c r="B11" s="344"/>
      <c r="C11" s="344"/>
      <c r="D11" s="347"/>
      <c r="E11" s="300" t="s">
        <v>245</v>
      </c>
      <c r="F11" s="303"/>
    </row>
    <row r="12" spans="2:6" ht="12.75">
      <c r="B12" s="344"/>
      <c r="C12" s="344"/>
      <c r="D12" s="347"/>
      <c r="E12" s="300" t="s">
        <v>250</v>
      </c>
      <c r="F12" s="303"/>
    </row>
    <row r="13" spans="2:6" ht="12.75">
      <c r="B13" s="344"/>
      <c r="C13" s="344"/>
      <c r="D13" s="347"/>
      <c r="E13" s="301" t="s">
        <v>251</v>
      </c>
      <c r="F13" s="303"/>
    </row>
    <row r="14" spans="2:6" ht="12.75">
      <c r="B14" s="344"/>
      <c r="C14" s="344"/>
      <c r="D14" s="347"/>
      <c r="E14" s="300" t="s">
        <v>77</v>
      </c>
      <c r="F14" s="303"/>
    </row>
    <row r="15" spans="2:6" ht="12.75">
      <c r="B15" s="344"/>
      <c r="C15" s="344"/>
      <c r="D15" s="347"/>
      <c r="E15" s="300" t="s">
        <v>252</v>
      </c>
      <c r="F15" s="303"/>
    </row>
    <row r="16" spans="2:6" ht="12.75">
      <c r="B16" s="344"/>
      <c r="C16" s="344"/>
      <c r="D16" s="347"/>
      <c r="E16" s="300" t="s">
        <v>253</v>
      </c>
      <c r="F16" s="303"/>
    </row>
    <row r="17" spans="2:6" ht="12.75">
      <c r="B17" s="344"/>
      <c r="C17" s="344"/>
      <c r="D17" s="347"/>
      <c r="E17" s="300" t="s">
        <v>254</v>
      </c>
      <c r="F17" s="303"/>
    </row>
    <row r="18" spans="2:6" ht="12.75">
      <c r="B18" s="344"/>
      <c r="C18" s="344"/>
      <c r="D18" s="348"/>
      <c r="E18" s="300" t="s">
        <v>255</v>
      </c>
      <c r="F18" s="303"/>
    </row>
    <row r="19" spans="2:6" ht="12.75">
      <c r="B19" s="344"/>
      <c r="C19" s="344"/>
      <c r="D19" s="299" t="s">
        <v>234</v>
      </c>
      <c r="E19" s="231"/>
      <c r="F19" s="303"/>
    </row>
    <row r="20" spans="2:6" ht="12.75">
      <c r="B20" s="344"/>
      <c r="C20" s="344"/>
      <c r="D20" s="343" t="s">
        <v>231</v>
      </c>
      <c r="E20" s="301" t="s">
        <v>246</v>
      </c>
      <c r="F20" s="303"/>
    </row>
    <row r="21" spans="2:6" ht="12.75">
      <c r="B21" s="344"/>
      <c r="C21" s="344"/>
      <c r="D21" s="347"/>
      <c r="E21" s="300" t="s">
        <v>247</v>
      </c>
      <c r="F21" s="303"/>
    </row>
    <row r="22" spans="2:6" ht="12.75">
      <c r="B22" s="344"/>
      <c r="C22" s="344"/>
      <c r="D22" s="347"/>
      <c r="E22" s="300" t="s">
        <v>248</v>
      </c>
      <c r="F22" s="303"/>
    </row>
    <row r="23" spans="2:6" ht="12.75">
      <c r="B23" s="344"/>
      <c r="C23" s="344"/>
      <c r="D23" s="347"/>
      <c r="E23" s="301" t="s">
        <v>249</v>
      </c>
      <c r="F23" s="303"/>
    </row>
    <row r="24" spans="2:6" ht="12.75">
      <c r="B24" s="344"/>
      <c r="C24" s="344"/>
      <c r="D24" s="347"/>
      <c r="E24" s="300" t="s">
        <v>245</v>
      </c>
      <c r="F24" s="303"/>
    </row>
    <row r="25" spans="2:6" ht="12.75">
      <c r="B25" s="344"/>
      <c r="C25" s="344"/>
      <c r="D25" s="347"/>
      <c r="E25" s="300" t="s">
        <v>250</v>
      </c>
      <c r="F25" s="303"/>
    </row>
    <row r="26" spans="2:6" ht="12.75">
      <c r="B26" s="344"/>
      <c r="C26" s="344"/>
      <c r="D26" s="347"/>
      <c r="E26" s="301" t="s">
        <v>251</v>
      </c>
      <c r="F26" s="303"/>
    </row>
    <row r="27" spans="2:6" ht="12.75">
      <c r="B27" s="344"/>
      <c r="C27" s="344"/>
      <c r="D27" s="347"/>
      <c r="E27" s="300" t="s">
        <v>77</v>
      </c>
      <c r="F27" s="303"/>
    </row>
    <row r="28" spans="2:6" ht="12.75">
      <c r="B28" s="344"/>
      <c r="C28" s="344"/>
      <c r="D28" s="347"/>
      <c r="E28" s="300" t="s">
        <v>252</v>
      </c>
      <c r="F28" s="303"/>
    </row>
    <row r="29" spans="2:6" ht="12.75">
      <c r="B29" s="344"/>
      <c r="C29" s="344"/>
      <c r="D29" s="347"/>
      <c r="E29" s="300" t="s">
        <v>253</v>
      </c>
      <c r="F29" s="303"/>
    </row>
    <row r="30" spans="2:6" ht="12.75">
      <c r="B30" s="344"/>
      <c r="C30" s="344"/>
      <c r="D30" s="347"/>
      <c r="E30" s="300" t="s">
        <v>254</v>
      </c>
      <c r="F30" s="303"/>
    </row>
    <row r="31" spans="2:6" ht="12.75">
      <c r="B31" s="344"/>
      <c r="C31" s="344"/>
      <c r="D31" s="348"/>
      <c r="E31" s="300" t="s">
        <v>255</v>
      </c>
      <c r="F31" s="303"/>
    </row>
    <row r="32" spans="2:6" ht="12.75">
      <c r="B32" s="344"/>
      <c r="C32" s="344"/>
      <c r="D32" s="343" t="s">
        <v>232</v>
      </c>
      <c r="E32" s="300" t="s">
        <v>246</v>
      </c>
      <c r="F32" s="303"/>
    </row>
    <row r="33" spans="2:6" ht="12.75">
      <c r="B33" s="344"/>
      <c r="C33" s="344"/>
      <c r="D33" s="347"/>
      <c r="E33" s="300" t="s">
        <v>247</v>
      </c>
      <c r="F33" s="303"/>
    </row>
    <row r="34" spans="2:6" ht="12.75">
      <c r="B34" s="344"/>
      <c r="C34" s="344"/>
      <c r="D34" s="347"/>
      <c r="E34" s="301" t="s">
        <v>248</v>
      </c>
      <c r="F34" s="303"/>
    </row>
    <row r="35" spans="2:6" ht="12.75">
      <c r="B35" s="344"/>
      <c r="C35" s="344"/>
      <c r="D35" s="347"/>
      <c r="E35" s="300" t="s">
        <v>249</v>
      </c>
      <c r="F35" s="303"/>
    </row>
    <row r="36" spans="2:6" ht="12.75">
      <c r="B36" s="344"/>
      <c r="C36" s="344"/>
      <c r="D36" s="347"/>
      <c r="E36" s="300" t="s">
        <v>245</v>
      </c>
      <c r="F36" s="303"/>
    </row>
    <row r="37" spans="2:6" ht="12.75">
      <c r="B37" s="344"/>
      <c r="C37" s="344"/>
      <c r="D37" s="347"/>
      <c r="E37" s="300" t="s">
        <v>250</v>
      </c>
      <c r="F37" s="303"/>
    </row>
    <row r="38" spans="2:6" ht="12.75">
      <c r="B38" s="344"/>
      <c r="C38" s="344"/>
      <c r="D38" s="347"/>
      <c r="E38" s="301" t="s">
        <v>251</v>
      </c>
      <c r="F38" s="303"/>
    </row>
    <row r="39" spans="2:6" ht="12.75">
      <c r="B39" s="344"/>
      <c r="C39" s="344"/>
      <c r="D39" s="347"/>
      <c r="E39" s="300" t="s">
        <v>77</v>
      </c>
      <c r="F39" s="303"/>
    </row>
    <row r="40" spans="2:6" ht="12.75">
      <c r="B40" s="344"/>
      <c r="C40" s="344"/>
      <c r="D40" s="347"/>
      <c r="E40" s="300" t="s">
        <v>252</v>
      </c>
      <c r="F40" s="303"/>
    </row>
    <row r="41" spans="2:6" ht="12.75">
      <c r="B41" s="344"/>
      <c r="C41" s="344"/>
      <c r="D41" s="347"/>
      <c r="E41" s="300" t="s">
        <v>253</v>
      </c>
      <c r="F41" s="303"/>
    </row>
    <row r="42" spans="2:6" ht="12.75">
      <c r="B42" s="344"/>
      <c r="C42" s="344"/>
      <c r="D42" s="347"/>
      <c r="E42" s="300" t="s">
        <v>254</v>
      </c>
      <c r="F42" s="303"/>
    </row>
    <row r="43" spans="2:6" ht="12.75">
      <c r="B43" s="344"/>
      <c r="C43" s="344"/>
      <c r="D43" s="348"/>
      <c r="E43" s="300" t="s">
        <v>255</v>
      </c>
      <c r="F43" s="303"/>
    </row>
    <row r="44" spans="2:6" ht="12.75">
      <c r="B44" s="344"/>
      <c r="C44" s="344"/>
      <c r="D44" s="299" t="s">
        <v>235</v>
      </c>
      <c r="E44" s="231"/>
      <c r="F44" s="303"/>
    </row>
    <row r="45" spans="2:6" ht="12.75">
      <c r="B45" s="344"/>
      <c r="C45" s="344"/>
      <c r="D45" s="299" t="s">
        <v>236</v>
      </c>
      <c r="E45" s="231"/>
      <c r="F45" s="303"/>
    </row>
    <row r="46" spans="2:6" ht="12.75">
      <c r="B46" s="344"/>
      <c r="C46" s="344"/>
      <c r="D46" s="299" t="s">
        <v>237</v>
      </c>
      <c r="E46" s="231"/>
      <c r="F46" s="303"/>
    </row>
    <row r="47" spans="2:6" ht="12.75">
      <c r="B47" s="345"/>
      <c r="C47" s="345"/>
      <c r="D47" s="299" t="s">
        <v>105</v>
      </c>
      <c r="E47" s="231"/>
      <c r="F47" s="304"/>
    </row>
    <row r="48" spans="2:4" ht="12.75">
      <c r="B48" s="223"/>
      <c r="C48" s="223"/>
      <c r="D48" s="296"/>
    </row>
    <row r="49" spans="2:4" ht="12.75">
      <c r="B49" s="223"/>
      <c r="C49" s="223"/>
      <c r="D49" s="296"/>
    </row>
    <row r="65" spans="2:4" ht="12.75">
      <c r="B65" s="153"/>
      <c r="C65" s="153"/>
      <c r="D65" s="13"/>
    </row>
    <row r="66" spans="2:4" ht="12.75">
      <c r="B66" s="153"/>
      <c r="C66" s="153"/>
      <c r="D66" s="13"/>
    </row>
  </sheetData>
  <sheetProtection/>
  <mergeCells count="5">
    <mergeCell ref="D7:D18"/>
    <mergeCell ref="D20:D31"/>
    <mergeCell ref="D32:D43"/>
    <mergeCell ref="B6:B47"/>
    <mergeCell ref="C6:C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8515625" style="0" customWidth="1"/>
    <col min="2" max="2" width="29.421875" style="0" customWidth="1"/>
    <col min="3" max="3" width="19.140625" style="0" customWidth="1"/>
    <col min="4" max="4" width="21.28125" style="0" customWidth="1"/>
    <col min="5" max="5" width="28.28125" style="0" customWidth="1"/>
    <col min="6" max="6" width="33.140625" style="0" customWidth="1"/>
    <col min="7" max="7" width="18.8515625" style="0" customWidth="1"/>
  </cols>
  <sheetData>
    <row r="2" ht="72">
      <c r="A2" s="61" t="s">
        <v>320</v>
      </c>
    </row>
    <row r="5" spans="2:5" ht="12.75">
      <c r="B5" s="288" t="s">
        <v>218</v>
      </c>
      <c r="C5" s="153"/>
      <c r="D5" s="153"/>
      <c r="E5" s="13"/>
    </row>
    <row r="6" spans="3:7" ht="12.75">
      <c r="C6" s="287" t="s">
        <v>214</v>
      </c>
      <c r="D6" s="287" t="s">
        <v>215</v>
      </c>
      <c r="E6" s="287" t="s">
        <v>230</v>
      </c>
      <c r="F6" s="287" t="s">
        <v>243</v>
      </c>
      <c r="G6" s="287" t="s">
        <v>244</v>
      </c>
    </row>
    <row r="7" spans="3:7" ht="12.75">
      <c r="C7" s="346" t="s">
        <v>222</v>
      </c>
      <c r="D7" s="346" t="s">
        <v>221</v>
      </c>
      <c r="E7" s="343" t="s">
        <v>238</v>
      </c>
      <c r="F7" s="300" t="s">
        <v>246</v>
      </c>
      <c r="G7" s="231"/>
    </row>
    <row r="8" spans="3:7" ht="12.75">
      <c r="C8" s="349"/>
      <c r="D8" s="349"/>
      <c r="E8" s="347"/>
      <c r="F8" s="300" t="s">
        <v>247</v>
      </c>
      <c r="G8" s="231"/>
    </row>
    <row r="9" spans="3:7" ht="12.75">
      <c r="C9" s="349"/>
      <c r="D9" s="349"/>
      <c r="E9" s="347"/>
      <c r="F9" s="300" t="s">
        <v>248</v>
      </c>
      <c r="G9" s="231"/>
    </row>
    <row r="10" spans="3:7" ht="12.75">
      <c r="C10" s="349"/>
      <c r="D10" s="349"/>
      <c r="E10" s="347"/>
      <c r="F10" s="300" t="s">
        <v>249</v>
      </c>
      <c r="G10" s="231"/>
    </row>
    <row r="11" spans="3:7" ht="12.75">
      <c r="C11" s="349"/>
      <c r="D11" s="349"/>
      <c r="E11" s="347"/>
      <c r="F11" s="300" t="s">
        <v>245</v>
      </c>
      <c r="G11" s="231"/>
    </row>
    <row r="12" spans="3:7" ht="12.75">
      <c r="C12" s="349"/>
      <c r="D12" s="349"/>
      <c r="E12" s="347"/>
      <c r="F12" s="300" t="s">
        <v>250</v>
      </c>
      <c r="G12" s="231"/>
    </row>
    <row r="13" spans="3:7" ht="12.75">
      <c r="C13" s="349"/>
      <c r="D13" s="349"/>
      <c r="E13" s="347"/>
      <c r="F13" s="301" t="s">
        <v>251</v>
      </c>
      <c r="G13" s="231"/>
    </row>
    <row r="14" spans="3:7" ht="12.75">
      <c r="C14" s="349"/>
      <c r="D14" s="349"/>
      <c r="E14" s="347"/>
      <c r="F14" s="300" t="s">
        <v>77</v>
      </c>
      <c r="G14" s="231"/>
    </row>
    <row r="15" spans="3:7" ht="12.75">
      <c r="C15" s="349"/>
      <c r="D15" s="349"/>
      <c r="E15" s="347"/>
      <c r="F15" s="300" t="s">
        <v>252</v>
      </c>
      <c r="G15" s="231"/>
    </row>
    <row r="16" spans="3:7" ht="12.75">
      <c r="C16" s="349"/>
      <c r="D16" s="349"/>
      <c r="E16" s="347"/>
      <c r="F16" s="300" t="s">
        <v>253</v>
      </c>
      <c r="G16" s="231"/>
    </row>
    <row r="17" spans="3:7" ht="12.75">
      <c r="C17" s="349"/>
      <c r="D17" s="349"/>
      <c r="E17" s="347"/>
      <c r="F17" s="300" t="s">
        <v>254</v>
      </c>
      <c r="G17" s="231"/>
    </row>
    <row r="18" spans="3:7" ht="12.75">
      <c r="C18" s="349"/>
      <c r="D18" s="349"/>
      <c r="E18" s="348"/>
      <c r="F18" s="300" t="s">
        <v>255</v>
      </c>
      <c r="G18" s="231"/>
    </row>
    <row r="19" spans="3:7" ht="12.75">
      <c r="C19" s="344"/>
      <c r="D19" s="344"/>
      <c r="E19" s="343" t="s">
        <v>78</v>
      </c>
      <c r="F19" s="301" t="s">
        <v>246</v>
      </c>
      <c r="G19" s="231"/>
    </row>
    <row r="20" spans="3:7" ht="12.75">
      <c r="C20" s="344"/>
      <c r="D20" s="344"/>
      <c r="E20" s="347"/>
      <c r="F20" s="300" t="s">
        <v>247</v>
      </c>
      <c r="G20" s="231"/>
    </row>
    <row r="21" spans="3:7" ht="12.75">
      <c r="C21" s="344"/>
      <c r="D21" s="344"/>
      <c r="E21" s="347"/>
      <c r="F21" s="300" t="s">
        <v>248</v>
      </c>
      <c r="G21" s="231"/>
    </row>
    <row r="22" spans="3:7" ht="12.75">
      <c r="C22" s="344"/>
      <c r="D22" s="344"/>
      <c r="E22" s="347"/>
      <c r="F22" s="300" t="s">
        <v>249</v>
      </c>
      <c r="G22" s="231"/>
    </row>
    <row r="23" spans="3:7" ht="12.75">
      <c r="C23" s="344"/>
      <c r="D23" s="344"/>
      <c r="E23" s="347"/>
      <c r="F23" s="300" t="s">
        <v>245</v>
      </c>
      <c r="G23" s="231"/>
    </row>
    <row r="24" spans="3:7" ht="12.75">
      <c r="C24" s="344"/>
      <c r="D24" s="344"/>
      <c r="E24" s="347"/>
      <c r="F24" s="300" t="s">
        <v>250</v>
      </c>
      <c r="G24" s="231"/>
    </row>
    <row r="25" spans="3:7" ht="12.75">
      <c r="C25" s="344"/>
      <c r="D25" s="344"/>
      <c r="E25" s="347"/>
      <c r="F25" s="301" t="s">
        <v>251</v>
      </c>
      <c r="G25" s="231"/>
    </row>
    <row r="26" spans="3:7" ht="12.75">
      <c r="C26" s="344"/>
      <c r="D26" s="344"/>
      <c r="E26" s="347"/>
      <c r="F26" s="301" t="s">
        <v>77</v>
      </c>
      <c r="G26" s="231"/>
    </row>
    <row r="27" spans="3:7" ht="12.75">
      <c r="C27" s="344"/>
      <c r="D27" s="344"/>
      <c r="E27" s="347"/>
      <c r="F27" s="300" t="s">
        <v>252</v>
      </c>
      <c r="G27" s="231"/>
    </row>
    <row r="28" spans="3:7" ht="12.75">
      <c r="C28" s="344"/>
      <c r="D28" s="344"/>
      <c r="E28" s="347"/>
      <c r="F28" s="300" t="s">
        <v>253</v>
      </c>
      <c r="G28" s="231"/>
    </row>
    <row r="29" spans="3:7" ht="12.75">
      <c r="C29" s="344"/>
      <c r="D29" s="344"/>
      <c r="E29" s="347"/>
      <c r="F29" s="300" t="s">
        <v>254</v>
      </c>
      <c r="G29" s="231"/>
    </row>
    <row r="30" spans="3:7" ht="12.75">
      <c r="C30" s="344"/>
      <c r="D30" s="344"/>
      <c r="E30" s="348"/>
      <c r="F30" s="300" t="s">
        <v>255</v>
      </c>
      <c r="G30" s="231"/>
    </row>
    <row r="31" spans="3:7" ht="12.75">
      <c r="C31" s="344"/>
      <c r="D31" s="344"/>
      <c r="E31" s="294" t="s">
        <v>10</v>
      </c>
      <c r="F31" s="231"/>
      <c r="G31" s="231"/>
    </row>
    <row r="32" spans="3:7" ht="12.75">
      <c r="C32" s="344"/>
      <c r="D32" s="344"/>
      <c r="E32" s="294" t="s">
        <v>239</v>
      </c>
      <c r="F32" s="231"/>
      <c r="G32" s="231"/>
    </row>
    <row r="33" spans="3:7" ht="12.75">
      <c r="C33" s="344"/>
      <c r="D33" s="344"/>
      <c r="E33" s="294" t="s">
        <v>240</v>
      </c>
      <c r="F33" s="231"/>
      <c r="G33" s="231"/>
    </row>
    <row r="34" spans="3:7" ht="12.75">
      <c r="C34" s="344"/>
      <c r="D34" s="344"/>
      <c r="E34" s="294" t="s">
        <v>235</v>
      </c>
      <c r="F34" s="231"/>
      <c r="G34" s="231"/>
    </row>
    <row r="35" spans="3:7" ht="12.75">
      <c r="C35" s="344"/>
      <c r="D35" s="344"/>
      <c r="E35" s="343" t="s">
        <v>73</v>
      </c>
      <c r="F35" s="300" t="s">
        <v>246</v>
      </c>
      <c r="G35" s="231"/>
    </row>
    <row r="36" spans="3:7" ht="12.75">
      <c r="C36" s="344"/>
      <c r="D36" s="344"/>
      <c r="E36" s="347"/>
      <c r="F36" s="300" t="s">
        <v>247</v>
      </c>
      <c r="G36" s="231"/>
    </row>
    <row r="37" spans="3:7" ht="12.75">
      <c r="C37" s="344"/>
      <c r="D37" s="344"/>
      <c r="E37" s="347"/>
      <c r="F37" s="301" t="s">
        <v>248</v>
      </c>
      <c r="G37" s="231"/>
    </row>
    <row r="38" spans="3:7" ht="12.75">
      <c r="C38" s="344"/>
      <c r="D38" s="344"/>
      <c r="E38" s="347"/>
      <c r="F38" s="300" t="s">
        <v>249</v>
      </c>
      <c r="G38" s="231"/>
    </row>
    <row r="39" spans="3:7" ht="12.75">
      <c r="C39" s="344"/>
      <c r="D39" s="344"/>
      <c r="E39" s="347"/>
      <c r="F39" s="300" t="s">
        <v>245</v>
      </c>
      <c r="G39" s="231"/>
    </row>
    <row r="40" spans="3:7" ht="12.75">
      <c r="C40" s="344"/>
      <c r="D40" s="344"/>
      <c r="E40" s="347"/>
      <c r="F40" s="300" t="s">
        <v>250</v>
      </c>
      <c r="G40" s="231"/>
    </row>
    <row r="41" spans="3:7" ht="12.75">
      <c r="C41" s="344"/>
      <c r="D41" s="344"/>
      <c r="E41" s="347"/>
      <c r="F41" s="301" t="s">
        <v>251</v>
      </c>
      <c r="G41" s="231"/>
    </row>
    <row r="42" spans="3:7" ht="12.75">
      <c r="C42" s="344"/>
      <c r="D42" s="344"/>
      <c r="E42" s="347"/>
      <c r="F42" s="300" t="s">
        <v>77</v>
      </c>
      <c r="G42" s="231"/>
    </row>
    <row r="43" spans="3:7" ht="12.75">
      <c r="C43" s="344"/>
      <c r="D43" s="344"/>
      <c r="E43" s="347"/>
      <c r="F43" s="300" t="s">
        <v>252</v>
      </c>
      <c r="G43" s="231"/>
    </row>
    <row r="44" spans="3:7" ht="12.75">
      <c r="C44" s="344"/>
      <c r="D44" s="344"/>
      <c r="E44" s="347"/>
      <c r="F44" s="300" t="s">
        <v>253</v>
      </c>
      <c r="G44" s="231"/>
    </row>
    <row r="45" spans="3:7" ht="12.75">
      <c r="C45" s="344"/>
      <c r="D45" s="344"/>
      <c r="E45" s="347"/>
      <c r="F45" s="300" t="s">
        <v>254</v>
      </c>
      <c r="G45" s="231"/>
    </row>
    <row r="46" spans="3:7" ht="12.75">
      <c r="C46" s="344"/>
      <c r="D46" s="344"/>
      <c r="E46" s="348"/>
      <c r="F46" s="300" t="s">
        <v>255</v>
      </c>
      <c r="G46" s="231"/>
    </row>
    <row r="47" spans="3:7" ht="12.75">
      <c r="C47" s="344"/>
      <c r="D47" s="344"/>
      <c r="E47" s="294" t="s">
        <v>241</v>
      </c>
      <c r="F47" s="231"/>
      <c r="G47" s="231"/>
    </row>
    <row r="48" spans="3:7" ht="12.75">
      <c r="C48" s="344"/>
      <c r="D48" s="344"/>
      <c r="E48" s="294" t="s">
        <v>242</v>
      </c>
      <c r="F48" s="231"/>
      <c r="G48" s="231"/>
    </row>
    <row r="49" spans="3:7" ht="12.75">
      <c r="C49" s="344"/>
      <c r="D49" s="344"/>
      <c r="E49" s="294" t="s">
        <v>74</v>
      </c>
      <c r="F49" s="231"/>
      <c r="G49" s="231"/>
    </row>
    <row r="50" spans="3:7" ht="12.75">
      <c r="C50" s="344"/>
      <c r="D50" s="344"/>
      <c r="E50" s="294" t="s">
        <v>75</v>
      </c>
      <c r="F50" s="231"/>
      <c r="G50" s="231"/>
    </row>
    <row r="51" spans="3:7" ht="12.75">
      <c r="C51" s="344"/>
      <c r="D51" s="344"/>
      <c r="E51" s="294" t="s">
        <v>237</v>
      </c>
      <c r="F51" s="231"/>
      <c r="G51" s="231"/>
    </row>
    <row r="52" spans="3:7" ht="12.75">
      <c r="C52" s="345"/>
      <c r="D52" s="345"/>
      <c r="E52" s="294" t="s">
        <v>105</v>
      </c>
      <c r="F52" s="231"/>
      <c r="G52" s="231"/>
    </row>
  </sheetData>
  <sheetProtection/>
  <mergeCells count="5">
    <mergeCell ref="C7:C52"/>
    <mergeCell ref="D7:D52"/>
    <mergeCell ref="E7:E18"/>
    <mergeCell ref="E19:E30"/>
    <mergeCell ref="E35:E4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9.8515625" style="0" customWidth="1"/>
    <col min="2" max="2" width="42.57421875" style="0" customWidth="1"/>
    <col min="3" max="3" width="20.8515625" style="0" customWidth="1"/>
    <col min="4" max="4" width="16.57421875" style="0" customWidth="1"/>
    <col min="5" max="5" width="24.00390625" style="0" customWidth="1"/>
    <col min="6" max="6" width="22.8515625" style="0" customWidth="1"/>
    <col min="7" max="7" width="39.140625" style="0" customWidth="1"/>
  </cols>
  <sheetData>
    <row r="2" ht="90">
      <c r="A2" s="61" t="s">
        <v>321</v>
      </c>
    </row>
    <row r="5" spans="2:5" ht="12.75">
      <c r="B5" s="288" t="s">
        <v>225</v>
      </c>
      <c r="C5" s="153"/>
      <c r="D5" s="153"/>
      <c r="E5" s="13"/>
    </row>
    <row r="6" spans="3:7" ht="12.75">
      <c r="C6" s="287" t="s">
        <v>214</v>
      </c>
      <c r="D6" s="287" t="s">
        <v>215</v>
      </c>
      <c r="E6" s="287" t="s">
        <v>230</v>
      </c>
      <c r="F6" s="287" t="s">
        <v>243</v>
      </c>
      <c r="G6" s="287" t="s">
        <v>244</v>
      </c>
    </row>
    <row r="7" spans="3:7" ht="12.75">
      <c r="C7" s="351" t="s">
        <v>223</v>
      </c>
      <c r="D7" s="351" t="s">
        <v>224</v>
      </c>
      <c r="E7" s="350"/>
      <c r="F7" s="305" t="s">
        <v>250</v>
      </c>
      <c r="G7" s="301" t="s">
        <v>256</v>
      </c>
    </row>
    <row r="8" spans="3:7" ht="12.75">
      <c r="C8" s="352"/>
      <c r="D8" s="352"/>
      <c r="E8" s="333"/>
      <c r="F8" s="305" t="s">
        <v>253</v>
      </c>
      <c r="G8" s="294" t="s">
        <v>257</v>
      </c>
    </row>
  </sheetData>
  <sheetProtection/>
  <mergeCells count="3">
    <mergeCell ref="E7:E8"/>
    <mergeCell ref="D7:D8"/>
    <mergeCell ref="C7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0.140625" style="0" customWidth="1"/>
    <col min="2" max="2" width="24.8515625" style="0" customWidth="1"/>
    <col min="3" max="3" width="22.57421875" style="0" customWidth="1"/>
    <col min="4" max="4" width="20.421875" style="0" customWidth="1"/>
  </cols>
  <sheetData>
    <row r="2" spans="1:4" ht="18">
      <c r="A2" s="15" t="s">
        <v>322</v>
      </c>
      <c r="B2" s="353" t="s">
        <v>13</v>
      </c>
      <c r="C2" s="353"/>
      <c r="D2" s="353"/>
    </row>
    <row r="3" spans="2:4" ht="15">
      <c r="B3" s="12" t="s">
        <v>14</v>
      </c>
      <c r="C3" s="12" t="s">
        <v>15</v>
      </c>
      <c r="D3" s="12" t="s">
        <v>16</v>
      </c>
    </row>
    <row r="4" ht="15">
      <c r="A4" s="14" t="s">
        <v>21</v>
      </c>
    </row>
    <row r="5" spans="1:4" ht="12.75">
      <c r="A5" s="165" t="s">
        <v>20</v>
      </c>
      <c r="B5" s="331" t="s">
        <v>325</v>
      </c>
      <c r="C5" s="331" t="s">
        <v>325</v>
      </c>
      <c r="D5" s="331" t="s">
        <v>325</v>
      </c>
    </row>
    <row r="6" spans="1:4" ht="12.75">
      <c r="A6" s="16" t="s">
        <v>12</v>
      </c>
      <c r="B6" s="13" t="s">
        <v>226</v>
      </c>
      <c r="C6" s="13" t="s">
        <v>226</v>
      </c>
      <c r="D6" s="13" t="s">
        <v>226</v>
      </c>
    </row>
    <row r="7" spans="1:3" ht="12.75">
      <c r="A7" s="2"/>
      <c r="B7" s="13"/>
      <c r="C7" s="13"/>
    </row>
    <row r="8" spans="1:3" ht="12.75">
      <c r="A8" s="2"/>
      <c r="B8" s="13"/>
      <c r="C8" s="13"/>
    </row>
    <row r="9" spans="1:3" ht="12.75">
      <c r="A9" s="4"/>
      <c r="B9" s="13"/>
      <c r="C9" s="13"/>
    </row>
    <row r="10" spans="1:3" ht="12.75">
      <c r="A10" s="4"/>
      <c r="B10" s="13"/>
      <c r="C10" s="13"/>
    </row>
    <row r="11" spans="1:3" ht="12.75">
      <c r="A11" s="4"/>
      <c r="B11" s="13"/>
      <c r="C11" s="13"/>
    </row>
    <row r="13" ht="12.75">
      <c r="A13" s="11"/>
    </row>
    <row r="14" spans="1:4" ht="12.75">
      <c r="A14" s="4"/>
      <c r="D14" s="13"/>
    </row>
    <row r="15" spans="1:4" ht="12.75">
      <c r="A15" s="4"/>
      <c r="D15" s="13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">
      <selection activeCell="C22" sqref="C22:D22"/>
    </sheetView>
  </sheetViews>
  <sheetFormatPr defaultColWidth="9.140625" defaultRowHeight="12.75"/>
  <cols>
    <col min="1" max="1" width="38.00390625" style="0" customWidth="1"/>
    <col min="2" max="2" width="9.57421875" style="0" customWidth="1"/>
    <col min="3" max="3" width="33.7109375" style="0" customWidth="1"/>
    <col min="4" max="4" width="32.8515625" style="0" customWidth="1"/>
    <col min="5" max="5" width="32.00390625" style="0" customWidth="1"/>
  </cols>
  <sheetData>
    <row r="2" spans="1:5" ht="72">
      <c r="A2" s="61" t="s">
        <v>323</v>
      </c>
      <c r="B2" s="158"/>
      <c r="C2" s="354" t="s">
        <v>13</v>
      </c>
      <c r="D2" s="354"/>
      <c r="E2" s="354"/>
    </row>
    <row r="3" spans="2:11" ht="32.25" customHeight="1">
      <c r="B3" s="5"/>
      <c r="C3" s="138" t="s">
        <v>14</v>
      </c>
      <c r="D3" s="138" t="s">
        <v>15</v>
      </c>
      <c r="E3" s="138" t="s">
        <v>16</v>
      </c>
      <c r="F3" s="355" t="s">
        <v>100</v>
      </c>
      <c r="G3" s="356"/>
      <c r="H3" s="356"/>
      <c r="I3" s="356"/>
      <c r="J3" s="356"/>
      <c r="K3" s="356"/>
    </row>
    <row r="4" spans="1:2" ht="15" customHeight="1">
      <c r="A4" s="139" t="s">
        <v>101</v>
      </c>
      <c r="B4" s="155"/>
    </row>
    <row r="5" spans="1:5" ht="15">
      <c r="A5" s="139" t="s">
        <v>79</v>
      </c>
      <c r="B5" s="155"/>
      <c r="C5" s="140" t="s">
        <v>91</v>
      </c>
      <c r="D5" s="140" t="s">
        <v>91</v>
      </c>
      <c r="E5" s="141" t="s">
        <v>144</v>
      </c>
    </row>
    <row r="6" spans="1:5" ht="12.75">
      <c r="A6" s="147" t="s">
        <v>80</v>
      </c>
      <c r="B6" s="154"/>
      <c r="C6" s="149" t="s">
        <v>92</v>
      </c>
      <c r="D6" s="149" t="s">
        <v>92</v>
      </c>
      <c r="E6" s="135" t="s">
        <v>145</v>
      </c>
    </row>
    <row r="7" spans="1:5" ht="12.75">
      <c r="A7" s="145" t="s">
        <v>81</v>
      </c>
      <c r="B7" s="146"/>
      <c r="C7" s="149" t="s">
        <v>93</v>
      </c>
      <c r="D7" s="149" t="s">
        <v>93</v>
      </c>
      <c r="E7" s="135" t="s">
        <v>146</v>
      </c>
    </row>
    <row r="8" spans="1:5" ht="12.75">
      <c r="A8" s="145" t="s">
        <v>82</v>
      </c>
      <c r="B8" s="146"/>
      <c r="C8" s="149" t="s">
        <v>98</v>
      </c>
      <c r="D8" s="149" t="s">
        <v>98</v>
      </c>
      <c r="E8" s="135" t="s">
        <v>149</v>
      </c>
    </row>
    <row r="9" spans="1:5" ht="12.75">
      <c r="A9" s="146" t="s">
        <v>83</v>
      </c>
      <c r="B9" s="146"/>
      <c r="C9" s="150" t="s">
        <v>94</v>
      </c>
      <c r="D9" s="150" t="s">
        <v>94</v>
      </c>
      <c r="E9" s="135" t="s">
        <v>147</v>
      </c>
    </row>
    <row r="10" spans="1:5" ht="12.75">
      <c r="A10" s="146" t="s">
        <v>84</v>
      </c>
      <c r="B10" s="146"/>
      <c r="C10" s="149" t="s">
        <v>95</v>
      </c>
      <c r="D10" s="149" t="s">
        <v>95</v>
      </c>
      <c r="E10" s="137" t="s">
        <v>148</v>
      </c>
    </row>
    <row r="11" spans="1:5" ht="12.75">
      <c r="A11" s="146" t="s">
        <v>85</v>
      </c>
      <c r="B11" s="146"/>
      <c r="C11" s="149" t="s">
        <v>96</v>
      </c>
      <c r="D11" s="149" t="s">
        <v>96</v>
      </c>
      <c r="E11" s="137" t="s">
        <v>150</v>
      </c>
    </row>
    <row r="12" spans="1:5" ht="14.25">
      <c r="A12" s="146" t="s">
        <v>86</v>
      </c>
      <c r="B12" s="146"/>
      <c r="C12" s="149" t="s">
        <v>97</v>
      </c>
      <c r="D12" s="149" t="s">
        <v>97</v>
      </c>
      <c r="E12" s="142"/>
    </row>
    <row r="13" spans="1:5" ht="14.25">
      <c r="A13" s="145" t="s">
        <v>87</v>
      </c>
      <c r="B13" s="146"/>
      <c r="C13" s="148"/>
      <c r="D13" s="143"/>
      <c r="E13" s="142"/>
    </row>
    <row r="14" spans="1:5" ht="14.25">
      <c r="A14" s="147" t="s">
        <v>88</v>
      </c>
      <c r="B14" s="146"/>
      <c r="C14" s="143"/>
      <c r="D14" s="143"/>
      <c r="E14" s="142"/>
    </row>
    <row r="15" spans="1:5" ht="14.25">
      <c r="A15" s="145" t="s">
        <v>89</v>
      </c>
      <c r="B15" s="146"/>
      <c r="C15" s="143"/>
      <c r="D15" s="143"/>
      <c r="E15" s="142"/>
    </row>
    <row r="16" spans="1:5" ht="14.25">
      <c r="A16" s="146" t="s">
        <v>90</v>
      </c>
      <c r="B16" s="146"/>
      <c r="C16" s="143"/>
      <c r="D16" s="143"/>
      <c r="E16" s="142"/>
    </row>
    <row r="17" spans="1:5" ht="14.25">
      <c r="A17" s="144"/>
      <c r="B17" s="159"/>
      <c r="C17" s="143"/>
      <c r="D17" s="143"/>
      <c r="E17" s="142"/>
    </row>
    <row r="18" spans="1:5" ht="14.25">
      <c r="A18" s="144"/>
      <c r="B18" s="159"/>
      <c r="C18" s="143"/>
      <c r="D18" s="143"/>
      <c r="E18" s="142"/>
    </row>
    <row r="19" spans="1:5" ht="14.25">
      <c r="A19" s="144"/>
      <c r="B19" s="159"/>
      <c r="C19" s="143"/>
      <c r="D19" s="143"/>
      <c r="E19" s="142"/>
    </row>
    <row r="20" spans="1:5" ht="14.25">
      <c r="A20" s="144"/>
      <c r="B20" s="159"/>
      <c r="C20" s="143"/>
      <c r="D20" s="143"/>
      <c r="E20" s="142"/>
    </row>
    <row r="21" spans="1:5" ht="14.25">
      <c r="A21" s="144"/>
      <c r="B21" s="159"/>
      <c r="C21" s="143"/>
      <c r="D21" s="143"/>
      <c r="E21" s="142"/>
    </row>
    <row r="22" spans="1:5" ht="30">
      <c r="A22" s="17" t="s">
        <v>99</v>
      </c>
      <c r="B22" s="122"/>
      <c r="C22" s="151" t="s">
        <v>326</v>
      </c>
      <c r="D22" s="151" t="s">
        <v>326</v>
      </c>
      <c r="E22" s="151"/>
    </row>
    <row r="23" spans="1:5" ht="51.75" customHeight="1">
      <c r="A23" s="17" t="s">
        <v>116</v>
      </c>
      <c r="B23" s="122"/>
      <c r="C23" s="151"/>
      <c r="D23" s="151"/>
      <c r="E23" s="151" t="s">
        <v>324</v>
      </c>
    </row>
    <row r="24" spans="1:2" ht="12.75">
      <c r="A24" s="11"/>
      <c r="B24" s="11"/>
    </row>
    <row r="25" spans="1:5" ht="12.75">
      <c r="A25" s="4"/>
      <c r="B25" s="4"/>
      <c r="E25" s="13"/>
    </row>
    <row r="26" spans="1:5" ht="12.75">
      <c r="A26" s="4"/>
      <c r="B26" s="4"/>
      <c r="E26" s="13"/>
    </row>
    <row r="27" spans="1:2" ht="12.75">
      <c r="A27" s="4"/>
      <c r="B27" s="4"/>
    </row>
  </sheetData>
  <sheetProtection/>
  <mergeCells count="2">
    <mergeCell ref="C2:E2"/>
    <mergeCell ref="F3:K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Bortolozzo</dc:creator>
  <cp:keywords/>
  <dc:description/>
  <cp:lastModifiedBy> Jane Morrice</cp:lastModifiedBy>
  <cp:lastPrinted>2009-04-18T17:00:44Z</cp:lastPrinted>
  <dcterms:created xsi:type="dcterms:W3CDTF">2007-07-30T10:28:47Z</dcterms:created>
  <dcterms:modified xsi:type="dcterms:W3CDTF">2009-04-18T17:02:56Z</dcterms:modified>
  <cp:category/>
  <cp:version/>
  <cp:contentType/>
  <cp:contentStatus/>
</cp:coreProperties>
</file>